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delka\Dropbox\Pokorný\Mnich\export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001_1" sheetId="3" r:id="rId3"/>
    <sheet name="201_1" sheetId="4" r:id="rId4"/>
    <sheet name="3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'201_1'!$6:$8</definedName>
    <definedName name="_xlnm.Print_Titles" localSheetId="4">'301_1'!$6:$8</definedName>
  </definedNames>
  <calcPr calcId="162913"/>
  <webPublishing codePage="0"/>
</workbook>
</file>

<file path=xl/calcChain.xml><?xml version="1.0" encoding="utf-8"?>
<calcChain xmlns="http://schemas.openxmlformats.org/spreadsheetml/2006/main">
  <c r="I10" i="5" l="1"/>
  <c r="O10" i="5" s="1"/>
  <c r="R9" i="5" s="1"/>
  <c r="O9" i="5" s="1"/>
  <c r="Q9" i="5"/>
  <c r="I9" i="5" s="1"/>
  <c r="I3" i="5" s="1"/>
  <c r="O2" i="5"/>
  <c r="D13" i="1" s="1"/>
  <c r="I494" i="4"/>
  <c r="O494" i="4" s="1"/>
  <c r="I490" i="4"/>
  <c r="O490" i="4" s="1"/>
  <c r="I486" i="4"/>
  <c r="O486" i="4" s="1"/>
  <c r="I482" i="4"/>
  <c r="O482" i="4" s="1"/>
  <c r="I478" i="4"/>
  <c r="O478" i="4" s="1"/>
  <c r="I474" i="4"/>
  <c r="O474" i="4" s="1"/>
  <c r="I470" i="4"/>
  <c r="O470" i="4" s="1"/>
  <c r="I466" i="4"/>
  <c r="O466" i="4" s="1"/>
  <c r="I462" i="4"/>
  <c r="O462" i="4" s="1"/>
  <c r="I458" i="4"/>
  <c r="O458" i="4" s="1"/>
  <c r="I454" i="4"/>
  <c r="O454" i="4" s="1"/>
  <c r="I450" i="4"/>
  <c r="O450" i="4" s="1"/>
  <c r="I446" i="4"/>
  <c r="O446" i="4" s="1"/>
  <c r="I442" i="4"/>
  <c r="O442" i="4" s="1"/>
  <c r="I438" i="4"/>
  <c r="O438" i="4" s="1"/>
  <c r="I434" i="4"/>
  <c r="O434" i="4" s="1"/>
  <c r="I430" i="4"/>
  <c r="O430" i="4" s="1"/>
  <c r="I426" i="4"/>
  <c r="O426" i="4" s="1"/>
  <c r="I422" i="4"/>
  <c r="O422" i="4" s="1"/>
  <c r="I418" i="4"/>
  <c r="I413" i="4"/>
  <c r="O413" i="4" s="1"/>
  <c r="I409" i="4"/>
  <c r="O409" i="4" s="1"/>
  <c r="I405" i="4"/>
  <c r="O405" i="4" s="1"/>
  <c r="I401" i="4"/>
  <c r="O401" i="4" s="1"/>
  <c r="I397" i="4"/>
  <c r="O397" i="4" s="1"/>
  <c r="I393" i="4"/>
  <c r="I388" i="4"/>
  <c r="O388" i="4" s="1"/>
  <c r="I384" i="4"/>
  <c r="O384" i="4" s="1"/>
  <c r="I380" i="4"/>
  <c r="O380" i="4" s="1"/>
  <c r="I376" i="4"/>
  <c r="O376" i="4" s="1"/>
  <c r="I372" i="4"/>
  <c r="O372" i="4" s="1"/>
  <c r="I368" i="4"/>
  <c r="O368" i="4" s="1"/>
  <c r="I364" i="4"/>
  <c r="O364" i="4" s="1"/>
  <c r="I360" i="4"/>
  <c r="O360" i="4" s="1"/>
  <c r="I355" i="4"/>
  <c r="O355" i="4" s="1"/>
  <c r="I351" i="4"/>
  <c r="O351" i="4" s="1"/>
  <c r="I347" i="4"/>
  <c r="O347" i="4" s="1"/>
  <c r="I343" i="4"/>
  <c r="O343" i="4" s="1"/>
  <c r="I339" i="4"/>
  <c r="O339" i="4" s="1"/>
  <c r="I335" i="4"/>
  <c r="O335" i="4" s="1"/>
  <c r="I331" i="4"/>
  <c r="O331" i="4" s="1"/>
  <c r="I327" i="4"/>
  <c r="O327" i="4" s="1"/>
  <c r="I323" i="4"/>
  <c r="O323" i="4" s="1"/>
  <c r="I319" i="4"/>
  <c r="O319" i="4" s="1"/>
  <c r="I315" i="4"/>
  <c r="O315" i="4" s="1"/>
  <c r="I311" i="4"/>
  <c r="O311" i="4" s="1"/>
  <c r="I307" i="4"/>
  <c r="O307" i="4" s="1"/>
  <c r="I303" i="4"/>
  <c r="O303" i="4" s="1"/>
  <c r="I298" i="4"/>
  <c r="O298" i="4" s="1"/>
  <c r="I294" i="4"/>
  <c r="O294" i="4" s="1"/>
  <c r="I290" i="4"/>
  <c r="O290" i="4" s="1"/>
  <c r="I286" i="4"/>
  <c r="O286" i="4" s="1"/>
  <c r="I282" i="4"/>
  <c r="O282" i="4" s="1"/>
  <c r="I278" i="4"/>
  <c r="O278" i="4" s="1"/>
  <c r="I274" i="4"/>
  <c r="O274" i="4" s="1"/>
  <c r="I270" i="4"/>
  <c r="O270" i="4" s="1"/>
  <c r="I265" i="4"/>
  <c r="O265" i="4" s="1"/>
  <c r="I261" i="4"/>
  <c r="O261" i="4" s="1"/>
  <c r="I257" i="4"/>
  <c r="O257" i="4" s="1"/>
  <c r="I253" i="4"/>
  <c r="O253" i="4" s="1"/>
  <c r="I249" i="4"/>
  <c r="O249" i="4" s="1"/>
  <c r="I245" i="4"/>
  <c r="O245" i="4" s="1"/>
  <c r="I241" i="4"/>
  <c r="O241" i="4" s="1"/>
  <c r="I237" i="4"/>
  <c r="O237" i="4" s="1"/>
  <c r="I233" i="4"/>
  <c r="O233" i="4" s="1"/>
  <c r="I229" i="4"/>
  <c r="O229" i="4" s="1"/>
  <c r="I225" i="4"/>
  <c r="O225" i="4" s="1"/>
  <c r="I220" i="4"/>
  <c r="O220" i="4" s="1"/>
  <c r="I216" i="4"/>
  <c r="O216" i="4" s="1"/>
  <c r="I212" i="4"/>
  <c r="O212" i="4" s="1"/>
  <c r="I208" i="4"/>
  <c r="O208" i="4" s="1"/>
  <c r="I204" i="4"/>
  <c r="O204" i="4" s="1"/>
  <c r="I200" i="4"/>
  <c r="O200" i="4" s="1"/>
  <c r="I196" i="4"/>
  <c r="O196" i="4" s="1"/>
  <c r="I192" i="4"/>
  <c r="O192" i="4" s="1"/>
  <c r="I188" i="4"/>
  <c r="O188" i="4" s="1"/>
  <c r="I184" i="4"/>
  <c r="O184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O27" i="4" s="1"/>
  <c r="I23" i="4"/>
  <c r="O23" i="4" s="1"/>
  <c r="R22" i="4" s="1"/>
  <c r="O22" i="4" s="1"/>
  <c r="I18" i="4"/>
  <c r="O18" i="4" s="1"/>
  <c r="I14" i="4"/>
  <c r="O14" i="4" s="1"/>
  <c r="I10" i="4"/>
  <c r="O10" i="4" s="1"/>
  <c r="I68" i="3"/>
  <c r="O68" i="3" s="1"/>
  <c r="I64" i="3"/>
  <c r="O64" i="3" s="1"/>
  <c r="I60" i="3"/>
  <c r="O60" i="3" s="1"/>
  <c r="I56" i="3"/>
  <c r="O56" i="3" s="1"/>
  <c r="I52" i="3"/>
  <c r="O52" i="3" s="1"/>
  <c r="I48" i="3"/>
  <c r="O48" i="3" s="1"/>
  <c r="I43" i="3"/>
  <c r="O43" i="3" s="1"/>
  <c r="I39" i="3"/>
  <c r="O39" i="3" s="1"/>
  <c r="I35" i="3"/>
  <c r="O35" i="3" s="1"/>
  <c r="I31" i="3"/>
  <c r="O31" i="3" s="1"/>
  <c r="I26" i="3"/>
  <c r="O26" i="3" s="1"/>
  <c r="I22" i="3"/>
  <c r="O22" i="3" s="1"/>
  <c r="I18" i="3"/>
  <c r="O18" i="3" s="1"/>
  <c r="I14" i="3"/>
  <c r="O14" i="3" s="1"/>
  <c r="I10" i="3"/>
  <c r="O10" i="3" s="1"/>
  <c r="I116" i="2"/>
  <c r="O116" i="2" s="1"/>
  <c r="I112" i="2"/>
  <c r="O112" i="2" s="1"/>
  <c r="I108" i="2"/>
  <c r="O108" i="2" s="1"/>
  <c r="I104" i="2"/>
  <c r="O104" i="2" s="1"/>
  <c r="I100" i="2"/>
  <c r="O100" i="2" s="1"/>
  <c r="I96" i="2"/>
  <c r="O96" i="2" s="1"/>
  <c r="I92" i="2"/>
  <c r="O92" i="2" s="1"/>
  <c r="O88" i="2"/>
  <c r="I88" i="2"/>
  <c r="I84" i="2"/>
  <c r="O84" i="2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O56" i="2"/>
  <c r="I56" i="2"/>
  <c r="I52" i="2"/>
  <c r="O52" i="2" s="1"/>
  <c r="I48" i="2"/>
  <c r="O48" i="2" s="1"/>
  <c r="I44" i="2"/>
  <c r="O44" i="2" s="1"/>
  <c r="I40" i="2"/>
  <c r="O40" i="2" s="1"/>
  <c r="I36" i="2"/>
  <c r="O36" i="2" s="1"/>
  <c r="I32" i="2"/>
  <c r="O32" i="2" s="1"/>
  <c r="I28" i="2"/>
  <c r="O28" i="2" s="1"/>
  <c r="O24" i="2"/>
  <c r="I24" i="2"/>
  <c r="I20" i="2"/>
  <c r="I15" i="2"/>
  <c r="Q14" i="2" s="1"/>
  <c r="I14" i="2" s="1"/>
  <c r="I10" i="2"/>
  <c r="Q9" i="2" s="1"/>
  <c r="I9" i="2" s="1"/>
  <c r="C13" i="1"/>
  <c r="E13" i="1" l="1"/>
  <c r="Q9" i="3"/>
  <c r="I9" i="3" s="1"/>
  <c r="R30" i="3"/>
  <c r="O30" i="3" s="1"/>
  <c r="O15" i="2"/>
  <c r="R14" i="2" s="1"/>
  <c r="O14" i="2" s="1"/>
  <c r="Q19" i="2"/>
  <c r="I19" i="2" s="1"/>
  <c r="I3" i="2"/>
  <c r="C10" i="1" s="1"/>
  <c r="Q47" i="3"/>
  <c r="I47" i="3" s="1"/>
  <c r="Q183" i="4"/>
  <c r="I183" i="4" s="1"/>
  <c r="Q224" i="4"/>
  <c r="I224" i="4" s="1"/>
  <c r="R302" i="4"/>
  <c r="O302" i="4" s="1"/>
  <c r="R359" i="4"/>
  <c r="O359" i="4" s="1"/>
  <c r="Q417" i="4"/>
  <c r="I417" i="4" s="1"/>
  <c r="O418" i="4"/>
  <c r="R417" i="4" s="1"/>
  <c r="O417" i="4" s="1"/>
  <c r="R9" i="3"/>
  <c r="O9" i="3" s="1"/>
  <c r="O10" i="2"/>
  <c r="R9" i="2" s="1"/>
  <c r="O9" i="2" s="1"/>
  <c r="O20" i="2"/>
  <c r="R19" i="2" s="1"/>
  <c r="O19" i="2" s="1"/>
  <c r="R47" i="3"/>
  <c r="O47" i="3" s="1"/>
  <c r="Q9" i="4"/>
  <c r="I9" i="4" s="1"/>
  <c r="R183" i="4"/>
  <c r="O183" i="4" s="1"/>
  <c r="R224" i="4"/>
  <c r="O224" i="4" s="1"/>
  <c r="Q269" i="4"/>
  <c r="I269" i="4" s="1"/>
  <c r="Q392" i="4"/>
  <c r="I392" i="4" s="1"/>
  <c r="O393" i="4"/>
  <c r="R392" i="4" s="1"/>
  <c r="O392" i="4" s="1"/>
  <c r="Q302" i="4"/>
  <c r="I302" i="4" s="1"/>
  <c r="Q359" i="4"/>
  <c r="I359" i="4" s="1"/>
  <c r="Q30" i="3"/>
  <c r="I30" i="3" s="1"/>
  <c r="R9" i="4"/>
  <c r="O9" i="4" s="1"/>
  <c r="Q22" i="4"/>
  <c r="I22" i="4" s="1"/>
  <c r="R269" i="4"/>
  <c r="O269" i="4" s="1"/>
  <c r="I3" i="3" l="1"/>
  <c r="C11" i="1" s="1"/>
  <c r="O2" i="4"/>
  <c r="D12" i="1" s="1"/>
  <c r="O2" i="2"/>
  <c r="D10" i="1" s="1"/>
  <c r="E10" i="1" s="1"/>
  <c r="I3" i="4"/>
  <c r="C12" i="1" s="1"/>
  <c r="E12" i="1" s="1"/>
  <c r="O2" i="3"/>
  <c r="D11" i="1" s="1"/>
  <c r="E11" i="1" s="1"/>
  <c r="C7" i="1" l="1"/>
  <c r="C6" i="1"/>
</calcChain>
</file>

<file path=xl/sharedStrings.xml><?xml version="1.0" encoding="utf-8"?>
<sst xmlns="http://schemas.openxmlformats.org/spreadsheetml/2006/main" count="2520" uniqueCount="830">
  <si>
    <t>Rekapitulace ceny</t>
  </si>
  <si>
    <t>Stavba: III/12824 Mnich - most ev. č. 12824-1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</si>
  <si>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</si>
  <si>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</si>
  <si>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</si>
  <si>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</si>
  <si>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</si>
  <si>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</si>
  <si>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</si>
  <si>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</si>
  <si>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</si>
  <si>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</si>
  <si>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</si>
  <si>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</si>
  <si>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III/12824 Mnich</t>
  </si>
  <si>
    <t>most ev. č. 12824-1</t>
  </si>
  <si>
    <t>O</t>
  </si>
  <si>
    <t>Objekt:</t>
  </si>
  <si>
    <t>000</t>
  </si>
  <si>
    <t>Soupis vedlejších a ostatních nákladů</t>
  </si>
  <si>
    <t>O1</t>
  </si>
  <si>
    <t>Rozpočet:</t>
  </si>
  <si>
    <t>0,00</t>
  </si>
  <si>
    <t>15,00</t>
  </si>
  <si>
    <t>21,00</t>
  </si>
  <si>
    <t>3</t>
  </si>
  <si>
    <t>6</t>
  </si>
  <si>
    <t>2</t>
  </si>
  <si>
    <t>1</t>
  </si>
  <si>
    <t>Základní rozpočet CÚ 2020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</si>
  <si>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</si>
  <si>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</si>
  <si>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</si>
  <si>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</si>
  <si>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</si>
  <si>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</si>
  <si>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</si>
  <si>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</si>
  <si>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</si>
  <si>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</si>
  <si>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</si>
  <si>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</si>
  <si>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</si>
  <si>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</si>
  <si>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</si>
  <si>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</si>
  <si>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</si>
  <si>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</si>
  <si>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</si>
  <si>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</si>
  <si>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</si>
  <si>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03100</t>
  </si>
  <si>
    <t/>
  </si>
  <si>
    <t>ZAŘÍZENÍ STAVENIŠTĚ</t>
  </si>
  <si>
    <t>KPL</t>
  </si>
  <si>
    <t>2020_OTSKP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</si>
  <si>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</si>
  <si>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a osvětlení, vč. nákladů na provoz, úklid, nutnou údržbu a opravy na objektech ZS a přípojkách energií, vč. kompletního odstranění objektů ZS po stavbě a uvedení ploch pro ZS do původního stavu, vč. plnění požadavků pro zajištění BOZP</t>
  </si>
  <si>
    <t>VV</t>
  </si>
  <si>
    <t>TS</t>
  </si>
  <si>
    <t>zahrnuje objednatelem povolené náklady na pořízení (event. pronájem), provozování, udržování a likvidaci zhotovitelova zařízení</t>
  </si>
  <si>
    <t>02-P</t>
  </si>
  <si>
    <t>Publicita</t>
  </si>
  <si>
    <t>02991</t>
  </si>
  <si>
    <t>OSTATNÍ POŽADAVKY - INFORMAČNÍ TABULE</t>
  </si>
  <si>
    <t>Publicita stavby dle požadavku objednatele, grafického manuálu a počtu dle SOD, ZOP objednatele. Informační tabule (dočasný billboard) o stavbě.  Rozměr min. 2,5 x 1,75 m. (http://m.kr-vysocina.cz/assets/File.ashx?id_org=450008&amp;id_dokumenty=4026814) 
Komplet vč. zřízení, pronájmu po dobu stavby a odstranění po stavbě.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</si>
  <si>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</si>
  <si>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03-R</t>
  </si>
  <si>
    <t>Různé</t>
  </si>
  <si>
    <t>02730</t>
  </si>
  <si>
    <t>A</t>
  </si>
  <si>
    <t>POMOC PRÁCE ZŘÍZ NEBO ZAJIŠŤ OCHRANU INŽENÝRSKÝCH SÍTÍ</t>
  </si>
  <si>
    <t>součinnost se správcem vedení NN (E.ON Distribuce, a.s.), dodržení podmínek vyjádření, vč. ochrany po dobu stavby, vč. kontroly dodržení podmínek stanovených pro stavební činnosti</t>
  </si>
  <si>
    <t>zahrnuje veškeré náklady spojené s objednatelem požadovanými zařízeními</t>
  </si>
  <si>
    <t>B</t>
  </si>
  <si>
    <t>součinnost se správcem plynovodu (E.ON Distribuce, a.s.), dodržení podmínek vyjádření, vč. ochrany po dobu stavby, vč. kontroly dodržení podmínek stanovených pro stavební činnosti</t>
  </si>
  <si>
    <t>C</t>
  </si>
  <si>
    <t>součinnost se správcem vodovodu a kanalizace (VoKa spol. s r.o.), dodržení podmínek vyjádření, vč. ochrany po dobu stavby, vč. kontroly dodržení podmínek stanovených pro stavební činnosti</t>
  </si>
  <si>
    <t>D</t>
  </si>
  <si>
    <t>součinnost se správcem vedení NN (CETIN a.s.), dodržení podmínek vyjádření, vč. ochrany po dobu stavby, vč. kontroly dodržení podmínek stanovených pro stavební činnosti</t>
  </si>
  <si>
    <t>7</t>
  </si>
  <si>
    <t>02831</t>
  </si>
  <si>
    <t>PRŮZKUMNÉ PRÁCE HYDROLOGICKÉ NA POVRCHU</t>
  </si>
  <si>
    <t>zaměření úrovně hladiny ve studních na parcele 2245/2 a 2243/3 (celkem 4ks), vč. kráceného rozboru na zjištění jakosti vody před a po stavbě (celkem 4 ks)</t>
  </si>
  <si>
    <t>zahrnuje veškeré náklady spojené s objednatelem požadovanými pracemi</t>
  </si>
  <si>
    <t>8</t>
  </si>
  <si>
    <t>028511</t>
  </si>
  <si>
    <t>PASPORTIZACE OKOLNÍCH OBJEKTŮ PŘED A PO STAVBĚ</t>
  </si>
  <si>
    <t>pasportizace domu na parcele st. 119 (č.p. 56), st. 65 (č.p. 67) a objízdné trasy před a po stavbě</t>
  </si>
  <si>
    <t>02910</t>
  </si>
  <si>
    <t>OSTATNÍ POŽADAVKY - ZEMĚMĚŘIČSKÁ MĚŘENÍ</t>
  </si>
  <si>
    <t>Vytýčení stávajících inženýrských sítí, potřebné geodetické doměření během výstavby</t>
  </si>
  <si>
    <t>zahrnuje veškeré náklady spojené s objednatelem požadovanými pracemi,  
- pro stanovení orientační investorské ceny určete jednotkovou cenu jako 1% odhadované ceny stavby</t>
  </si>
  <si>
    <t>029113</t>
  </si>
  <si>
    <t>OSTATNÍ POŽADAVKY - GEODETICKÉ ZAMĚŘENÍ - CELKY</t>
  </si>
  <si>
    <t>KUS</t>
  </si>
  <si>
    <t>Provedení vytyčení obvodu staveniště a pevných vytyčovacích bodů, geodetické měření tzv. kritických míst pro potřeby RDS</t>
  </si>
  <si>
    <t>Zaměření skutečného provedení stavby, na podkladu katastrální mapy, potřebné geodetické doměření během výstavby</t>
  </si>
  <si>
    <t>12</t>
  </si>
  <si>
    <t>029412</t>
  </si>
  <si>
    <t>OSTATNÍ POŽADAVKY - VYPRACOVÁNÍ EVIDENČNÍHO LISTU PROPUSTKU</t>
  </si>
  <si>
    <t>Zajištění mostního listu, 3ks, výpočet zatížitelnosti, vč zápisu do BMS</t>
  </si>
  <si>
    <t>13</t>
  </si>
  <si>
    <t>02943</t>
  </si>
  <si>
    <t>OSTATNÍ POŽADAVKY - VYPRACOVÁNÍ RDS</t>
  </si>
  <si>
    <t>Vypracování dokumentace – realizační  - RDS dokumentace všech objektů stavby, počet paré 2 (1x investor + 1x stavba), vč. TePř bourání mostu, vč.dozoru zpracovatele RDS na stavbě, vč.požadavků SOD</t>
  </si>
  <si>
    <t>14</t>
  </si>
  <si>
    <t>02944</t>
  </si>
  <si>
    <t>OSTAT POŽADAVKY - DOKUMENTACE SKUTEČ PROVEDENÍ V DIGIT FORMĚ</t>
  </si>
  <si>
    <t>Vypracování dokumentace - skutečného provedení stavby DSPS včetně digitální formy, vč. závěrečné zprávy, vč. požadavků SOD</t>
  </si>
  <si>
    <t>15</t>
  </si>
  <si>
    <t>02945</t>
  </si>
  <si>
    <t>OSTAT POŽADAVKY - GEOMETRICKÝ PLÁN</t>
  </si>
  <si>
    <t>Geometrické plány stavby dle požadavku SOD, 12x v tištené podobě vč. ověření KÚ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</si>
  <si>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</si>
  <si>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16</t>
  </si>
  <si>
    <t>029511</t>
  </si>
  <si>
    <t>OSTATNÍ POŽADAVKY - POVODŇOVÝ A HAVARIJNÍ PLÁN</t>
  </si>
  <si>
    <t>Povodňový a havarijní plán na základě požadavků správce toku a dle skutečnosti</t>
  </si>
  <si>
    <t>17</t>
  </si>
  <si>
    <t>02953</t>
  </si>
  <si>
    <t>OSTATNÍ POŽADAVKY - HLAVNÍ MOSTNÍ PROHLÍDKA</t>
  </si>
  <si>
    <t>Zajištění 1. hlavní prohlídky,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</si>
  <si>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</si>
  <si>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18</t>
  </si>
  <si>
    <t>02971</t>
  </si>
  <si>
    <t>OSTAT POŽADAVKY - GEOTECHNICKÝ MONITORING NA POVRCHU</t>
  </si>
  <si>
    <t>přetřídění hornin, posudky dosažených vrstev, převzetí základové spáry, zatřízení zemin z hlediska vhodnosti pro násypová tělesa</t>
  </si>
  <si>
    <t>19</t>
  </si>
  <si>
    <t>03720</t>
  </si>
  <si>
    <t>POMOC PRÁCE ZAJIŠŤ NEBO ZŘÍZ REGULACI A OCHRANU DOPRAVY</t>
  </si>
  <si>
    <t>Schválení a projednání přechodného DZ po dobu výstavby, vč. zajištění rozhodnutí. Všechny související práce se zřízením objízdných tras. 
Veškeré práce a činnosti spojené se zajištěním povolení a úhrada poplatků vzniklých na základě HMG zhotovitele v souladu s POV (zvláštní užívání silnice, poplatky za užívání veřejného prostranství apod.)</t>
  </si>
  <si>
    <t>zahrnuje objednatelem povolené náklady na požadovaná zařízení zhotovitele</t>
  </si>
  <si>
    <t>20</t>
  </si>
  <si>
    <t>91412R</t>
  </si>
  <si>
    <t>DOPRAVNÍ ZNAČKY ZÁKLADNÍ VELIKOSTI OCELOVÉ FÓLIE TŘ 1 - MONTÁŽ S PŘEMÍSTĚNÍM, NÁJEMNÉ, DEMONTÁŽ</t>
  </si>
  <si>
    <t>přechodné DZ, vyznačení objízdné trasy, montáž + nájem a údržba po celou dobu stavby + demontáž s odvozem 
A15: 2 ks 
B1: 2 ks 
B20a: 2 ks 
B24a: 1 ks 
IS11b: 10 ks</t>
  </si>
  <si>
    <t>položka zahrnuje:  
- dopravu demontované značky z dočasné skládky  
- osazení a montáž značky na místě určeném projektem  
- nutnou opravu poškozených částí  
nezahrnuje dodávku značky</t>
  </si>
  <si>
    <t>21</t>
  </si>
  <si>
    <t>91423R</t>
  </si>
  <si>
    <t>DOPRAVNÍ ZNAČKY ZVĚTŠENÉ VELIKOSTI OCELOVÉ FÓLIE TŘ 2 - MONTÁŽ S PŘEMÍSTĚNÍM, NÁJEMNÉ, DEMONTÁŽ</t>
  </si>
  <si>
    <t>přechodné DZ, rozměr dle potřeby 
návěsti před křižovatkou IS11a: 1ks</t>
  </si>
  <si>
    <t>22</t>
  </si>
  <si>
    <t>91432R</t>
  </si>
  <si>
    <t>DOPRAV ZNAČKY ZMENŠ VEL OCEL FÓLIE TŘ 1 - MONTÁŽ S PŘESUNEM, NÁJEMNÉ, DEMONTÁŽ</t>
  </si>
  <si>
    <t>přechodné DZ, vyznačení objízdné trasy, montáž + nájem a údržba po celou dobu stavby + demontáž s odvozem 
E13: 2 ks 
E3a: 2 ks 
IP10a: 2 ks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</si>
  <si>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</si>
  <si>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23</t>
  </si>
  <si>
    <t>91612R</t>
  </si>
  <si>
    <t>DOPRAV SVĚTLO VÝSTRAŽ SOUPRAVA 3KS - MONTÁŽ S PŘESUNEM, NÁJEMNÉ, DEMONTÁŽ</t>
  </si>
  <si>
    <t>přechodné DZ, vyznačení objízdné trasy, montáž + nájem a údržba po celou dobu stavby + demontáž s odvozem 
souprava 3x S7: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</si>
  <si>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</si>
  <si>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24</t>
  </si>
  <si>
    <t>91631R</t>
  </si>
  <si>
    <t>DOPRAVNÍ ZÁBRANY Z2 S FÓLIÍ TŘ 1 - MONTÁŽ S PŘESUNEM, NÁJEMNÉ, DEMONTÁŽ</t>
  </si>
  <si>
    <t>přechodné DZ, vyznačení objízdné trasy, montáž + nájem a údržba po celou dobu stavby + demontáž s odvozem 
Z2: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</si>
  <si>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</si>
  <si>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25</t>
  </si>
  <si>
    <t>91671R</t>
  </si>
  <si>
    <t>UPEVŇOVACÍ KONSTR - PODKLADNÍ DESKA POD 28KG - MONTÁŽ S PŘESUNEM, NÁJEMNÉ, DEMONTÁŽ</t>
  </si>
  <si>
    <t>přechodné DZ, vyznačení objízdné trasy, montáž + nájem a údržba po celou dobu stavby + demontáž s odvozem 
podkladní desky pro: 
značky: 15 ks 
Z2: 2*2 ks</t>
  </si>
  <si>
    <t>26</t>
  </si>
  <si>
    <t>91673R</t>
  </si>
  <si>
    <t>UPEVŇOVACÍ KONSTR - OCEL STOJAN - MONTÁŽ S PŘESUNEM, NÁJEMNÉ, DEMONTÁŽ</t>
  </si>
  <si>
    <t>sloupky dočasného DZ, montáž + nájem a údržba po celou dobu stavby + demontáž s odvozem 
značky: 15 ks 
Z2: 2*2 ks</t>
  </si>
  <si>
    <t>položka zahrnuje:  
- dodání zařízení v předepsaném provedení včetně jejich osazení  
- údržbu po celou dobu trvání funkce, náhradu zničených nebo ztracených kusů, nutnou opravu poškozených částí</t>
  </si>
  <si>
    <t>27</t>
  </si>
  <si>
    <t>95324</t>
  </si>
  <si>
    <t>BEZPEČNOST ZNAČKY RETROREFLEX SAMOLEPICÍ VÝSTRAŽNÁ PÁSKA</t>
  </si>
  <si>
    <t>M</t>
  </si>
  <si>
    <t>výstražná páska pro značení objízdné trasy</t>
  </si>
  <si>
    <t>Součástí značky jsou i nosné prvky, připevňovací prvky a potřebný spojovací materiál.</t>
  </si>
  <si>
    <t>001</t>
  </si>
  <si>
    <t>Bourání stávajících konstrukcí</t>
  </si>
  <si>
    <t>Všeobecné konstrukce a práce</t>
  </si>
  <si>
    <t>014101</t>
  </si>
  <si>
    <t>POPLATKY ZA SKLÁDKU</t>
  </si>
  <si>
    <t>M3</t>
  </si>
  <si>
    <t>vybouraný kámen, vybourané kamenivo, viz položka 966128+966138</t>
  </si>
  <si>
    <t>1,210+0,924=2,134 [A]</t>
  </si>
  <si>
    <t>zahrnuje veškeré poplatky provozovateli skládky související s uložením odpadu na skládce.</t>
  </si>
  <si>
    <t>prostý beton viz položka 966158</t>
  </si>
  <si>
    <t>železobeton viz položka 966168</t>
  </si>
  <si>
    <t>pochozí vrstva chodníku z litého asfaltu</t>
  </si>
  <si>
    <t>014102</t>
  </si>
  <si>
    <t>T</t>
  </si>
  <si>
    <t>stávající izolace, účtováno podle skutečnosti se souhlasem investora, DGP v lokální sondě nepotvrdil výskyt izolace, čerpáno se souhlasem TDS</t>
  </si>
  <si>
    <t>58,0*0,005*2,0=0,580 [A]</t>
  </si>
  <si>
    <t>Zemní práce</t>
  </si>
  <si>
    <t>113138</t>
  </si>
  <si>
    <t>ODSTRANĚNÍ KRYTU ZPEVNĚNÝCH PLOCH S ASFALT POJIVEM, ODVOZ DO 20KM</t>
  </si>
  <si>
    <t>odstranění pochozí vrstvy chodníku, odvozu na skládku dle zajištění zhotovitele,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</si>
  <si>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(9+15,5)*0,05=1,225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</si>
  <si>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</si>
  <si>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</si>
  <si>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</si>
  <si>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odstranění stávajících obrubníků na rubové straně chodníku, vč. odvozu a uložení na skládku dle zajištění zhotovitele, vč. poplatku za uložení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</si>
  <si>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9+17=26,000 [A]</t>
  </si>
  <si>
    <t>11353A</t>
  </si>
  <si>
    <t>ODSTRANĚNÍ CHODNÍKOVÝCH KAMENNÝCH OBRUBNÍKŮ - BEZ DOPRAVY</t>
  </si>
  <si>
    <t>odstranění stávajících kamenných obrubníků podél chodníku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</si>
  <si>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</si>
  <si>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11353B</t>
  </si>
  <si>
    <t>ODSTRANĚNÍ CHODNÍKOVÝCH KAMENNÝCH OBRUBNÍKŮ - DOPRAVA</t>
  </si>
  <si>
    <t>TKM</t>
  </si>
  <si>
    <t>odvoz obrubníků vč. uložení na skládku KSÚSV Pelhřimov</t>
  </si>
  <si>
    <t>0,17*0,25*26*2,8*30=92,820 [A]</t>
  </si>
  <si>
    <t>Položka zahrnuje samostatnou dopravu suti a vybouraných hmot. Množství se určí jako součin hmotnosti [t] a požadované vzdálenosti [km].</t>
  </si>
  <si>
    <t>Ostatní konstrukce a práce</t>
  </si>
  <si>
    <t>9112A3</t>
  </si>
  <si>
    <t>ZÁBRADLÍ MOSTNÍ S VODOR MADLY - DEMONTÁŽ S PŘESUNEM</t>
  </si>
  <si>
    <t>demontáž čtyřmadlového zábradlí na římsách, odhad 25 kg/mb, 
vč. odvozu do výkupu, vyzískaná částka bude poukázána investorovi</t>
  </si>
  <si>
    <t>2*8,1=16,200 [A]</t>
  </si>
  <si>
    <t>položka zahrnuje: 
- demontáž a odstranění zařízení 
- jeho odvoz na předepsané místo</t>
  </si>
  <si>
    <t>966128</t>
  </si>
  <si>
    <t>BOURÁNÍ KONSTRUKCÍ Z KAMENE NA SUCHO S ODVOZEM DO 20KM</t>
  </si>
  <si>
    <t>kompletní vybourání stávajících kamenných vodících kůlů, vč. odvozu na skládku dle zajištění zhotovitele, vč. uložení na skládku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</si>
  <si>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2*0,24*0,24*10,5=1,210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</si>
  <si>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</si>
  <si>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966138</t>
  </si>
  <si>
    <t>BOURÁNÍ KONSTRUKCÍ Z KAMENE NA MC S ODVOZEM DO 20KM</t>
  </si>
  <si>
    <t>bourání stávajících konstrukcí (vč. základů), odhad dle dostupných podkladů, vč. odvozu na skládku dle zajištění zhotovitele, vč. uložení na skládku, bude čerpáno se souhlasem TDS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</si>
  <si>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2*0,3*0,7*2,2=0,924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</si>
  <si>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</si>
  <si>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966158</t>
  </si>
  <si>
    <t>BOURÁNÍ KONSTRUKCÍ Z PROST BETONU S ODVOZEM DO 20KM</t>
  </si>
  <si>
    <t>kompletní vybourání stávající spodní stavby, vč. křídel a základů, spočteno dle dostupných podkladů a zaměření, vč. odvozu na skládku dle zajištění zhotovitele, vč. uložení na skládku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</si>
  <si>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2*2,0*6,6+2*1,2*(5,7+4,9)+2*12,2*0,8*1,7=85,024 [A]</t>
  </si>
  <si>
    <t>966168</t>
  </si>
  <si>
    <t>BOURÁNÍ KONSTRUKCÍ ZE ŽELEZOBETONU S ODVOZEM DO 20KM</t>
  </si>
  <si>
    <t>kompletní vybourání stávajících říms, nosné konstrukce a úložných prahů, spočteno dle dostupných podkladů a zaměření, vč. odvozu na skládku dle zajištění zhotovitele, vč. uložení na skládku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</si>
  <si>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8,6*0,29+8,7*0,41+5,72*0,03*7,50+12*7,5*0,163+2*0,8*6,6=32,578 [A]</t>
  </si>
  <si>
    <t>97817</t>
  </si>
  <si>
    <t>ODSTRANĚNÍ MOSTNÍ IZOLACE</t>
  </si>
  <si>
    <t>M2</t>
  </si>
  <si>
    <t>odstranění stávající izolace, včetně odvozu do 20 km, uložení na skládku nebezpečného odpadu dle zajištění zhotovitele, účtováno podle skutečnosti se souhlasem TDS, rezervní položka, DGP v lokální sondě se nepotvrdil výskyt izolace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</si>
  <si>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10,0*5,8=58,000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</si>
  <si>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</si>
  <si>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201</t>
  </si>
  <si>
    <t>Most ev. č. 12824-1</t>
  </si>
  <si>
    <t>uložení nevhodné zeminy na skládku, viz. pol. 113328+12960+131738</t>
  </si>
  <si>
    <t>94,82+6,125+17,267+28,54+114,54+65,9+13,788=340,980 [A]</t>
  </si>
  <si>
    <t>poplatek za uložení vybouraného materiálu s obsahem PAU, dle provedených zkoušek spadají podkladní a ložní vrstva do kvalitativní třídy ZAS-T3</t>
  </si>
  <si>
    <t>02520</t>
  </si>
  <si>
    <t>ZKOUŠENÍ MATERIÁLŮ NEZÁVISLOU ZKUŠEBNOU</t>
  </si>
  <si>
    <t>Zkoušení zemin dle požadavku skládky zajištěné zhotovitelem s ohledem na jejich řádné skládkování. Pro splnění požadavků zákona č. 185/2001 Sb., vyhlášky č. 294/2005 Sb. a souvisejicích.</t>
  </si>
  <si>
    <t>zahrnuje veškeré náklady spojené s objednatelem požadovanými zkouškami</t>
  </si>
  <si>
    <t>11110</t>
  </si>
  <si>
    <t>ODSTRANĚNÍ TRAVIN</t>
  </si>
  <si>
    <t>celá plocha v místě stavby, přemístění s uložením na hromady a následným odstraněním dle dispozic zhotovitele</t>
  </si>
  <si>
    <t>1,02*(150+140)+1,08*(33+49)=384,360 [A]</t>
  </si>
  <si>
    <t>odstranění travin bez ohledu na způsob provedení  
přemístění travin s uložením na hromady</t>
  </si>
  <si>
    <t>111208</t>
  </si>
  <si>
    <t>ODSTRANĚNÍ KŘOVIN S ODVOZEM DO 20KM</t>
  </si>
  <si>
    <t>vykácení náletových dřevin v místě stavby, odvoz a uložení vč. poplatku, spálení nebo štěpkování na místě</t>
  </si>
  <si>
    <t>75+33+18=126,000 [A]</t>
  </si>
  <si>
    <t>odstranění křovin a stromů do průměru 100 mm  
doprava dřevin na předepsanou vzdálenost  
spálení na hromadách nebo štěpkování</t>
  </si>
  <si>
    <t>112228</t>
  </si>
  <si>
    <t>ODSTRANĚNÍ PAŘEZŮ D DO 0,9M, ODVOZ DO 20KM</t>
  </si>
  <si>
    <t>1 ks vlevo před mostem, pařez bude likvidován v místě nebo odvezen dle pokynu vlastníka pozemku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</si>
  <si>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</si>
  <si>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113328</t>
  </si>
  <si>
    <t>ODSTRAN PODKL ZPEVNĚNÝCH PLOCH Z KAMENIVA NESTMEL, ODVOZ DO 20KM</t>
  </si>
  <si>
    <t>podklad vozovky po úroveň zemní pláně, tl. 440 mm, vč. odvozu a uložení na skládku dle dispozic zhotovitele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</si>
  <si>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(116,0+99,5)*0,44=94,820 [A]</t>
  </si>
  <si>
    <t>podklad chodníku v uvažované tl. 250 mm, vč. odvozu a uložení na skládku del dispozic zhotovitele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</si>
  <si>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(9+15,5)*0,25=6,125 [A]</t>
  </si>
  <si>
    <t>113728</t>
  </si>
  <si>
    <t>FRÉZOVÁNÍ ZPEVNĚNÝCH PLOCH ASFALTOVÝCH, ODVOZ DO 20KM</t>
  </si>
  <si>
    <t>předpokládaná tl. 50mm od začátku po konec upravovaného úseku, ZAS-T3, vč. odvozu na skládku nebezpečného odpadu dle zajištění zhotovitele, bez poplatku za uložení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</si>
  <si>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225*0,05=11,250 [A]</t>
  </si>
  <si>
    <t>ložná + podkadní - předpokládaná tl. 80mm od začátku po konec upravovaného úseku, ZAS-T1, vč. odvozu na skládku odpadu dle zajištění zhotovitele, bez poplatku za uložení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</si>
  <si>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225*0,08=18,000 [A]</t>
  </si>
  <si>
    <t>11512</t>
  </si>
  <si>
    <t>ČERPÁNÍ VODY DO 1000 L/MIN</t>
  </si>
  <si>
    <t>HOD</t>
  </si>
  <si>
    <t>čerpání vody z výkopu v případě nadměrných průsaků do stavební jámy, bude čerpáno se souhlasem TDS dle skutečnosti</t>
  </si>
  <si>
    <t>2*15*10=300,000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</si>
  <si>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</si>
  <si>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11523</t>
  </si>
  <si>
    <t>PŘEVEDENÍ VODY POTRUBÍM DN 300 NEBO ŽLABY R.O. DO 1,0M</t>
  </si>
  <si>
    <t>dočasné zatrubnění výtoku kanalizace DN300 po dobu stavby před provedením nového vyústění v nábřežní zdi, včetně uložení, údržby, pronájmu, demontáže a odvozu, bude čerpáno se souhlasem TDS v případě potřeby</t>
  </si>
  <si>
    <t>Položka převedení vody na povrchu zahrnuje zřízení, udržování a odstranění příslušného zařízení. Převedení vody se uvádí buď průměrem potrubí (DN) nebo délkou rozvinutého obvodu žlabu (r.o.).</t>
  </si>
  <si>
    <t>11525</t>
  </si>
  <si>
    <t>PŘEVEDENÍ VODY POTRUBÍM DN 600 NEBO ŽLABY R.O. DO 2,0M</t>
  </si>
  <si>
    <t>dočasné zatrubnění výtoku kanalizace DN600 po dobu stavby před provedením definitivní DN600 z plastu, včetně uložení, údržby, pronájmu, demontáže a odvozu, bude čerpáno se souhlasem TDS v případě potřeby</t>
  </si>
  <si>
    <t>dočasné převedení průtoků, 2xDN500, včetně uložení, údržby, pronájmu, demontáže a odvozu, bude čerpáno se souhlasem TDS dle skutečnosti</t>
  </si>
  <si>
    <t>2*26,00=52,000 [A]</t>
  </si>
  <si>
    <t>121104</t>
  </si>
  <si>
    <t>SEJMUTÍ ORNICE NEBO LESNÍ PŮDY S ODVOZEM DO 5KM</t>
  </si>
  <si>
    <t>tl. 150mm, svahy v okolí mostu a přilehlé plochy v místě dočasného záboru, vč.odvozu do 5km a uložení na mezideponii</t>
  </si>
  <si>
    <t>0,15*(1,02*(150+140)+1,08*(33+49))=57,654 [A]</t>
  </si>
  <si>
    <t>položka zahrnuje sejmutí ornice bez ohledu na tloušťku vrstvy a její vodorovnou dopravu  
nezahrnuje uložení na trvalou skládku</t>
  </si>
  <si>
    <t>12960</t>
  </si>
  <si>
    <t>ČIŠTĚNÍ VODOTEČÍ A MELIORAČ KANÁLŮ OD NÁNOSŮ</t>
  </si>
  <si>
    <t>nánosy stávajícího koryta, odstranění, odvoz s uložením na skládku, vč. poplatku za uložení</t>
  </si>
  <si>
    <t>5,6*9,25/3=17,267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</si>
  <si>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</si>
  <si>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131731</t>
  </si>
  <si>
    <t>HLOUBENÍ JAM ZAPAŽ I NEPAŽ TŘ. I, ODVOZ DO 1KM</t>
  </si>
  <si>
    <t>odtěžení pochozí vrstvy provizorní trasy pro pěší, bude použito pro dosypání svahu silničního tělesa</t>
  </si>
  <si>
    <t>1,73*0,15*49,4=12,819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</si>
  <si>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</si>
  <si>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hrázek, zemina bude použita pro obsypy a terénní úpravy</t>
  </si>
  <si>
    <t>4,4*4,1+4,3*1,4=24,060 [A]</t>
  </si>
  <si>
    <t>131734</t>
  </si>
  <si>
    <t>HLOUBENÍ JAM ZAPAŽ I NEPAŽ TŘ. I, ODVOZ DO 5KM</t>
  </si>
  <si>
    <t>hloubení pro bourání, otevření výkopové jámy pro nový most, zemina pro zpětné použití s odvozem na mezideponii</t>
  </si>
  <si>
    <t>15,3*12,0=183,600 [A]</t>
  </si>
  <si>
    <t>odtěžení plošiny pro vrtání mikropilot, otevření základové jámy, zemina pro zpětné obsypy po posouzení osoby způsobilé v oboru inženýrské geologie a odsouhlasení TDS</t>
  </si>
  <si>
    <t>2*(2,3+1,0)*14,6+3*5,5=112,860 [A]</t>
  </si>
  <si>
    <t>provedení zazubení svahů silničního tělesa, odvoz na mezideponii dle zajištění zhotovitele, bude zpětně použito při rozšíření násypového tělesa po posouzení vhodnosti</t>
  </si>
  <si>
    <t>13,28+14,25+8,5+7,68+20,46+1,73=65,900 [A]</t>
  </si>
  <si>
    <t>131738</t>
  </si>
  <si>
    <t>HLOUBENÍ JAM ZAPAŽ I NEPAŽ TŘ. I, ODVOZ DO 20KM</t>
  </si>
  <si>
    <t>hloubení jam pro vybourání původního mostu, přebytečná zemina s odvozem na skládku, po posouzení osoby způsobilé v oboru inženýrské geologie a odsouhlasení TDS lze zpětně použít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</si>
  <si>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2*(6,0+0,7)*14,6+3,0*5,5-15,3*12,0=28,540 [A]</t>
  </si>
  <si>
    <t>odtěžení plošiny pro vrtání mikropilot, otevření základové jámy, přebytečná zemina s odvozem na skládku, po posouzení osoby způsobilé v oboru inženýrské geologie a odsouhlasení TDS lze zpětně použít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</si>
  <si>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15,3*12,0+3,0*14,6-112,86=114,540 [A]</t>
  </si>
  <si>
    <t>provedení zazubení svahů silničního tělesa, odvoz na skládku dle zajištění zhotovitele v případě nevhodnosti pro zpětné použití, bude čerpáno se souhlasem TDS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</si>
  <si>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hloubení pro uliční vpusť a odkop DN600, odvoz na dkládku dle zajištění zhotovitele v případě nevhodnosti pro zpětné použití, bude čerpáno se souhlasem TDS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</si>
  <si>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1,92*1,6+1,32*2,8+1,52*3,0+4,1*0,5*1,2=13,788 [A]</t>
  </si>
  <si>
    <t>171103</t>
  </si>
  <si>
    <t>ULOŽENÍ SYPANINY DO NÁSYPŮ SE ZHUTNĚNÍM DO 100% PS</t>
  </si>
  <si>
    <t>zpětné uložení zeminy ze zazubení svahů silničního tělesa, zemina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</si>
  <si>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</si>
  <si>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svahů, zemina z trasy pro pěší a hrázek, přímý přesun bez meziskládky</t>
  </si>
  <si>
    <t>4,4*4,1+4,3*1,4+1,73*0,15*49,4=36,879 [A]</t>
  </si>
  <si>
    <t>28</t>
  </si>
  <si>
    <t>17120</t>
  </si>
  <si>
    <t>ULOŽENÍ SYPANINY DO NÁSYPŮ A NA SKLÁDKY BEZ ZHUTNĚNÍ</t>
  </si>
  <si>
    <t>uložení zeminy na mezideponii pro zpětné použití</t>
  </si>
  <si>
    <t>57,654+183,6+112,86+65,9=420,014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</si>
  <si>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</si>
  <si>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</si>
  <si>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17180</t>
  </si>
  <si>
    <t>ULOŽENÍ SYPANINY DO NÁSYPŮ Z NAKUPOVANÝCH MATERIÁLŮ</t>
  </si>
  <si>
    <t>rozšíření násypového tělesa, vč. pořízení  a dovozu do 20 km, zemina vhodná do násypových těles, Id=min.0,85</t>
  </si>
  <si>
    <t>5,63+5,88+4,13+2,55+6,82=25,010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</si>
  <si>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</si>
  <si>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</si>
  <si>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zpevněná pochůzí plocha provizorní pěší trasy - válcovaná ŠD fr. 0-32 tl.150mm</t>
  </si>
  <si>
    <t>31</t>
  </si>
  <si>
    <t>zřízení hrázek pro dočasné převedení průtoků, zemina vhodná do násypových těles, vč. nákupu, dovozu, uložení a hutnění</t>
  </si>
  <si>
    <t>32</t>
  </si>
  <si>
    <t>17290</t>
  </si>
  <si>
    <t>ZŘÍZENÍ TĚSNĚNÍ Z JINÝCH MATERIÁLŮ</t>
  </si>
  <si>
    <t>těsnící PE fólie překrytá ochr.geotextilií z obou stran, geotextilie vykázána samostatně</t>
  </si>
  <si>
    <t>2,9*(12,0+12,8)=71,920 [A]</t>
  </si>
  <si>
    <t>33</t>
  </si>
  <si>
    <t>fólie na těsnění hrázky, pořízení, rozprostření, údržba, odstranění, odvoz, uložení na skládku vč. poplatku</t>
  </si>
  <si>
    <t>4,4*3,2+4,3*2,5=24,830 [A]</t>
  </si>
  <si>
    <t>34</t>
  </si>
  <si>
    <t>17411</t>
  </si>
  <si>
    <t>ZÁSYP JAM A RÝH ZEMINOU SE ZHUTNĚNÍM</t>
  </si>
  <si>
    <t>vytvoření plošiny pro vrtání mikropilot, zemina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</si>
  <si>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</si>
  <si>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35</t>
  </si>
  <si>
    <t>hutněný zpětný zásyp po úroveň PE folie, zemina z mezideponie</t>
  </si>
  <si>
    <t>2*(2,3+1,0)*14,6=96,360 [A]</t>
  </si>
  <si>
    <t>36</t>
  </si>
  <si>
    <t>17481</t>
  </si>
  <si>
    <t>ZÁSYP JAM A RÝH Z NAKUPOVANÝCH MATERIÁLŮ</t>
  </si>
  <si>
    <t>ochranný zásyp za rubem opěr tl.0,8m, ŠD fr.0-32, Id=min.0,85</t>
  </si>
  <si>
    <t>0,95*(12,0+12,8)=23,560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</si>
  <si>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</si>
  <si>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37</t>
  </si>
  <si>
    <t>přechodová oblast za opěrami, dosypání sjezdu, hutněný ŠD nebo ŠP, Id=min.0,9</t>
  </si>
  <si>
    <t>2,60*(12,0+12,8)+3*5,5=80,980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</si>
  <si>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</si>
  <si>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38</t>
  </si>
  <si>
    <t>17581</t>
  </si>
  <si>
    <t>OBSYP POTRUBÍ A OBJEKTŮ Z NAKUPOVANÝCH MATERIÁLŮ</t>
  </si>
  <si>
    <t>obsyp uliční vpusti a vyústění DN600, nakupovaná zemina, komplet, vč. pořízení, dovozu, uložení a hutnění</t>
  </si>
  <si>
    <t>1,15*2,32+0,55*4,39+1,52*3,0+4,1*0,5*1,2=12,103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</si>
  <si>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</si>
  <si>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39</t>
  </si>
  <si>
    <t>18090</t>
  </si>
  <si>
    <t>VŠEOBECNÉ ÚPRAVY OSTATNÍCH PLOCH</t>
  </si>
  <si>
    <t>vyčištění, rozprostření humózní vrstvy tl.150mm z mezideponie, osetí travním semenem</t>
  </si>
  <si>
    <t>1,02*(126+122)+1,08*(30+42)=330,720 [A]</t>
  </si>
  <si>
    <t>Všeobecné úpravy musí zahrnovat úpravu území po uskutečnění stavby, tak jak je požadováno v zadávací dokumentaci s výjimkou těch prací, pro které jsou uvedeny samostatné položky.</t>
  </si>
  <si>
    <t>40</t>
  </si>
  <si>
    <t>18110</t>
  </si>
  <si>
    <t>ÚPRAVA PLÁNĚ SE ZHUTNĚNÍM V HORNINĚ TŘ. I</t>
  </si>
  <si>
    <t>- plošina pro vrtání MP 
- dno stavební jámy 
- zemní pláň 
- plocha pod provizorní trasou pro pěší</t>
  </si>
  <si>
    <t>135,0+2*25,0+142+131+2*49,4=556,800 [A]</t>
  </si>
  <si>
    <t>položka zahrnuje úpravu pláně včetně vyrovnání výškových rozdílů. Míru zhutnění určuje projekt.</t>
  </si>
  <si>
    <t>41</t>
  </si>
  <si>
    <t>184A1</t>
  </si>
  <si>
    <t>VYSAZOVÁNÍ KEŘŮ LISTNATÝCH S BALEM VČETNĚ VÝKOPU JAMKY</t>
  </si>
  <si>
    <t>- náhradní výsadba keře ostružiníku maliníku (maliník obecný), na pozemku p. č. 11/2 dle pokynu vlastníka 
- bude čerpáno dle skutečnosti se souhlasem TDS</t>
  </si>
  <si>
    <t>Položka vysazování keřů zahrnuje dodávku projektem předepsaných  keřů,  hloubení jamek (min. rozměry pro keře 30/30/30cm) s event. výměnou půdy, s hnojením anorganickým  
hnojivem a přídavkem organického hnojiva dle PD, zálivku,  a pod.  
položka zahrnuje veškerý materiál, výrobky a polotovary, včetně mimostaveništní a  
vnitrostaveništní dopravy (rovněž přesuny), včetně naložení a složení, případně s uložením</t>
  </si>
  <si>
    <t>42</t>
  </si>
  <si>
    <t>184B14</t>
  </si>
  <si>
    <t>VYSAZOVÁNÍ STROMŮ LISTNATÝCH S BALEM OBVOD KMENE DO 14CM, PODCHOZÍ VÝŠ MIN 2,2M</t>
  </si>
  <si>
    <t>- náhradní výsadba dle stanovení obce 
- vysazení 4 ks ovocných stromů (např. švestky, jabloně) 
- bude vysazeno na parcelu č. 3107/1 ve vlastnictví obce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</si>
  <si>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</si>
  <si>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43</t>
  </si>
  <si>
    <t>184D15</t>
  </si>
  <si>
    <t>VYSAZOVÁNÍ STROMŮ JEHLIČNATÝCH S BALEM VÝŠKY KMENE DO 1,75M</t>
  </si>
  <si>
    <t>- náhradní výsadba jedle bělokoré v případě poškození na pozemku p. č. 11/2 dle pokynu vlastníka 
- bude čerpáno se souhlasem TDS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</si>
  <si>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položka zahrnuje veškerý materiál, výrobky a polotovary, včetně mimostaveništní a  
vnitrostaveništní dopravy (rovněž přesuny), včetně naložení a složení, případně s uložením</t>
  </si>
  <si>
    <t>Základy</t>
  </si>
  <si>
    <t>44</t>
  </si>
  <si>
    <t>21263</t>
  </si>
  <si>
    <t>TRATIVODY KOMPLET Z TRUB Z PLAST HMOT DN DO 150MM</t>
  </si>
  <si>
    <t>drenážní perforovaná trubka DN 150 za rubem opěr, vč. vyústění přes opěry</t>
  </si>
  <si>
    <t>12,0+12,8+2*1,0=26,800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</si>
  <si>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</si>
  <si>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</t>
  </si>
  <si>
    <t>21341</t>
  </si>
  <si>
    <t>DRENÁŽNÍ VRSTVY Z PLASTBETONU (PLASTMALTY)</t>
  </si>
  <si>
    <t>odvodnění izolace, obetonování odvodňovacího profilu z polymerního betonu, vč. žeber u odvodňovacích trubiček</t>
  </si>
  <si>
    <t>6*0,4*0,325*0,035+2*(7,65+1)*0,15*0,035+5,5*0,05*0,035=0,128 [A]</t>
  </si>
  <si>
    <t>Položka zahrnuje:  
- dodávku předepsaného materiálu pro drenážní vrstvu, včetně mimostaveništní a vnitrostaveništní dopravy  
- provedení drenážní vrstvy předepsaných rozměrů a předepsaného tvaru</t>
  </si>
  <si>
    <t>46</t>
  </si>
  <si>
    <t>21450</t>
  </si>
  <si>
    <t>SANAČNÍ VRSTVY Z KAMENIVA</t>
  </si>
  <si>
    <t>sanace zemní pláně (aktivní zóny) v případě zastižení neúnosného podloží: odstranění stávajícího materiálu v předpokládané tloušťce 0,5 m (136,5 m3), výměna za vrstvu hutněného kameniva potřebné frakce (předpoklad 0/63, 136,5 m3), včetně odvozu vytěžené neúnosné zeminy na skládku dle zajištění zhotovitele, uložení a poplatku za uložení - ČERPÁNÍ PODMÍNĚNO SOUHLASEM INVESTORA (TDS)</t>
  </si>
  <si>
    <t>(142+131)*0,5=136,500 [A]</t>
  </si>
  <si>
    <t>položka zahrnuje dodávku předepsaného kameniva, mimostaveništní a vnitrostaveništní dopravu a jeho uložení  
není-li v zadávací dokumentaci uvedeno jinak, jedná se o nakupovaný materiál</t>
  </si>
  <si>
    <t>47</t>
  </si>
  <si>
    <t>227841</t>
  </si>
  <si>
    <t>MIKROPILOTY KOMPLET D DO 200MM NA POVRCHU</t>
  </si>
  <si>
    <t>mikropiloty dl.6,5 m, délka kořene min. 4,0 m kompletní dodávka vč.dopravy, úpravy prac.plošiny, šablon, vystrojení, výztužné trubky, přesahu výztuže do základu, hlavice, injektáže vč. malty</t>
  </si>
  <si>
    <t>2*9*6,5=117,000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</si>
  <si>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</si>
  <si>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48</t>
  </si>
  <si>
    <t>26184</t>
  </si>
  <si>
    <t>VRT PRO KOTV, INJEK, MIKROPIL NA POVR TŘ III A IV D DO 200MM</t>
  </si>
  <si>
    <t>vrtání mikropilot dl.6,5m, vč. hluchého vrtání 1,4m, komplet vč. všech souvisejících prací</t>
  </si>
  <si>
    <t>8*7,9+10*8,0=143,200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</si>
  <si>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</si>
  <si>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49</t>
  </si>
  <si>
    <t>272313</t>
  </si>
  <si>
    <t>ZÁKLADY Z PROSTÉHO BETONU DO C16/20</t>
  </si>
  <si>
    <t>podkladní beton pod základy opěr a křídla C12/15, tl. 0,20m, vč. dna výkopu pro vpusť</t>
  </si>
  <si>
    <t>(27,6+28,2)*0,2+1,6*1,6*0,1=11,416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</si>
  <si>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</si>
  <si>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50</t>
  </si>
  <si>
    <t>obnova podezdívky plotů, bude čerpáno se souhlasem TDS pouze při jejijch poškození, uvažovaná š. 0,20 m, výška 0,40 m, bude čerpáno dle skutečného rozsahu se souhlasem TDS</t>
  </si>
  <si>
    <t>(11+17)*0,2*0,4=2,240 [A]</t>
  </si>
  <si>
    <t>51</t>
  </si>
  <si>
    <t>272325</t>
  </si>
  <si>
    <t>ZÁKLADY ZE ŽELEZOBETONU DO C30/37</t>
  </si>
  <si>
    <t>základové pasy, C 30/37 XC2, XF2, XD2, XA1, vč. bednění</t>
  </si>
  <si>
    <t>0,85*(16,1+16,1)=27,370 [A]</t>
  </si>
  <si>
    <t>52</t>
  </si>
  <si>
    <t>272365</t>
  </si>
  <si>
    <t>VÝZTUŽ ZÁKLADŮ Z OCELI 10505, B500B</t>
  </si>
  <si>
    <t>odhad 180kg/m3, vč. ochrany PKO</t>
  </si>
  <si>
    <t>27,37*0,18=4,927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</si>
  <si>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</si>
  <si>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53</t>
  </si>
  <si>
    <t>28997</t>
  </si>
  <si>
    <t>OPLÁŠTĚNÍ (ZPEVNĚNÍ) Z GEOTEXTILIE A GEOMŘÍŽOVIN</t>
  </si>
  <si>
    <t>- pod provizorní trasu pro pěší 
geotextilie hmotnost min.350g/m2, separační vrstva pro odtěžení vrstvy ŠD, zřízení, odstranění, vč. odvozu a uložení na skládku dle zajištění zhotovitele a  poplatku za uložení</t>
  </si>
  <si>
    <t>2,5*49,4=123,500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</si>
  <si>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</si>
  <si>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</si>
  <si>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54</t>
  </si>
  <si>
    <t>31717</t>
  </si>
  <si>
    <t>KOVOVÉ KONSTRUKCE PRO KOTVENÍ ŘÍMSY</t>
  </si>
  <si>
    <t>KG</t>
  </si>
  <si>
    <t>kotvení říms do vývrtů na chemické kotvy</t>
  </si>
  <si>
    <t>2*(8+6)*7=196,000 [A]</t>
  </si>
  <si>
    <t>Položka zahrnuje dodávku (výrobu) kotevního prvku předepsaného tvaru a jeho osazení do předepsané polohy včetně nezbytných prací (vrty, zálivky apod.)</t>
  </si>
  <si>
    <t>55</t>
  </si>
  <si>
    <t>317325</t>
  </si>
  <si>
    <t>ŘÍMSY ZE ŽELEZOBETONU DO C30/37 (B37)</t>
  </si>
  <si>
    <t>C 30/37 XC4, XF4, XD3, vč. bednění, úpravy prac. a dilat. spar a zámečnických výrobků</t>
  </si>
  <si>
    <t>8*(0,27+0,48)+0,28*(2,1+2,5+2,0+2,5)=8,548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</si>
  <si>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</si>
  <si>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56</t>
  </si>
  <si>
    <t>ŘÍMSY ZE ŽELEZOBETONU DO C30/37</t>
  </si>
  <si>
    <t>krycí desky kamenných zídek, z monolitického betonu C30/37 XF4, odhad dle dostupných podkladů, budou navázány na stávající stav</t>
  </si>
  <si>
    <t>(1,7+2,3)*0,15=0,600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</si>
  <si>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</si>
  <si>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57</t>
  </si>
  <si>
    <t>317365</t>
  </si>
  <si>
    <t>VÝZTUŽ ŘÍMS Z OCELI 10505, B500B</t>
  </si>
  <si>
    <t>odhad 180kg/m3, vč.opatření PKO</t>
  </si>
  <si>
    <t>(8,548+0,6)*0,18=1,647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</si>
  <si>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</si>
  <si>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58</t>
  </si>
  <si>
    <t>327215</t>
  </si>
  <si>
    <t>PŘEZDĚNÍ ZDÍ Z KAMENNÉHO ZDIVA</t>
  </si>
  <si>
    <t>přezdění stávajících kamenných zdí na styku nových a starých konstrukcí, komplet vč. očištení, manipulace, dopravy, přezdění, vč. výplně spárování a souvisejicích prací, přesnější rozsah vyplyne dle množství rozvolněného zdiva nábřežních zdí</t>
  </si>
  <si>
    <t>0,7*(2,6*2,45+3,5*2,35)=10,217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</si>
  <si>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</si>
  <si>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59</t>
  </si>
  <si>
    <t>333325</t>
  </si>
  <si>
    <t>MOSTNÍ OPĚRY A KŘÍDLA ZE ŽELEZOVÉHO BETONU DO C30/37 (B37)</t>
  </si>
  <si>
    <t>křídla C 30/37 XC4, XF2, XD2, XA1, vč. bednění, úpravy pracovních spar</t>
  </si>
  <si>
    <t>0,7*(7,2+7,2+6,0+6,3)=18,690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</si>
  <si>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</si>
  <si>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60</t>
  </si>
  <si>
    <t>333365</t>
  </si>
  <si>
    <t>VÝZTUŽ MOSTNÍCH OPĚR A KŘÍDEL Z OCELI 10505, B500B</t>
  </si>
  <si>
    <t>výztuž křídel odhad 150kg/m3, vč. opatření PKO</t>
  </si>
  <si>
    <t>18,69*0,15=2,804 [A]</t>
  </si>
  <si>
    <t>61</t>
  </si>
  <si>
    <t>33811</t>
  </si>
  <si>
    <t>SLOUPKY OHRADNÍ A PLOTOVÉ Z DÍLCŮ BETON</t>
  </si>
  <si>
    <t>pro obnovu plotu za mostem vpravo, bude čerpáno se souhlasem TDS pouze při jejich poškození v důsledku stavební činnosti, bude čerpáno dle skutečného rozsahu se souhlasem TDS</t>
  </si>
  <si>
    <t>(3+7)*0,25*1,0+3*5*0,5*0,25*0,25=2,969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</si>
  <si>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</si>
  <si>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62</t>
  </si>
  <si>
    <t>33817C</t>
  </si>
  <si>
    <t>SLOUPKY PLOTOVÉ Z DÍLCŮ KOVOVÝCH DO BETONOVÝCH PATEK</t>
  </si>
  <si>
    <t>KS</t>
  </si>
  <si>
    <t>pro obnovu plotů, bude čerpáno dle skutečného rozsahu se souhlasem TDS 
- plot vlevo před mostem 5 ks 
- plot vlevo za mostem 7 ks 
- plot vpravo před mostem 6 ks</t>
  </si>
  <si>
    <t>5+7+6=18,000 [A]</t>
  </si>
  <si>
    <t>- dodání a osazení předepsaného sloupku včetně PKO  
- případnou betonovou patku z předepsané třídy betonu  
- nutné zemní práce</t>
  </si>
  <si>
    <t>63</t>
  </si>
  <si>
    <t>389325</t>
  </si>
  <si>
    <t>MOSTNÍ RÁMOVÉ KONSTRUKCE ZE ŽELEZOBETONU C30/37</t>
  </si>
  <si>
    <t>stěny a příčle C 30/37 XC4, XF2, XD2, XA1, vč. bednění, kov. výrobků, kotevních prvků, prostupů</t>
  </si>
  <si>
    <t>6,711*7,5=50,333 [A]</t>
  </si>
  <si>
    <t>64</t>
  </si>
  <si>
    <t>389365</t>
  </si>
  <si>
    <t>VÝZTUŽ MOSTNÍ RÁMOVÉ KONSTRUKCE Z OCELI 10505, B500B</t>
  </si>
  <si>
    <t>stěny a příčle odhad 180kg/m3, vč. opatření PKO</t>
  </si>
  <si>
    <t>50,333*0,18=9,060 [A]</t>
  </si>
  <si>
    <t>Vodorovné konstrukce</t>
  </si>
  <si>
    <t>65</t>
  </si>
  <si>
    <t>451311</t>
  </si>
  <si>
    <t>PODKL A VÝPLŇ VRSTVY Z PROST BET DO C8/10</t>
  </si>
  <si>
    <t>podkladní beton pro drenáže za ruby opěr</t>
  </si>
  <si>
    <t>0,3*(11,7+10,9)+0,85*(0,51+0,42+0,54+0,63)=8,565 [A]</t>
  </si>
  <si>
    <t>66</t>
  </si>
  <si>
    <t>45157</t>
  </si>
  <si>
    <t>PODKLADNÍ A VÝPLŇOVÉ VRSTVY Z KAMENIVA TĚŽENÉHO</t>
  </si>
  <si>
    <t>štěrkopískové lože tl. min. 100mm, podklad pod dlažby lomovým kamenem do betonu a lože schodiště</t>
  </si>
  <si>
    <t>(13,0*6,3+1,2*(3,2+3,6+2,1+3,3)+2,25)*0,1=9,879 [A]</t>
  </si>
  <si>
    <t>položka zahrnuje dodávku předepsaného kameniva, mimostaveništní a vnitrostaveništní dopravu a jeho uložení 
není-li v zadávací dokumentaci uvedeno jinak, jedná se o nakupovaný materiál</t>
  </si>
  <si>
    <t>67</t>
  </si>
  <si>
    <t>45160</t>
  </si>
  <si>
    <t>PODKL A VÝPLŇ VRSTVY Z MEZEROVITÉHO BETONU</t>
  </si>
  <si>
    <t>obetonování drenáže za opěrami</t>
  </si>
  <si>
    <t>0,3*0,3*(12+12,8)=2,232 [A]</t>
  </si>
  <si>
    <t>Položka zahrnuje dodávku mezerovitého betonu a jeho uložení se zhutněním, včetně mimostaveništní a vnitrostaveništní dopravy (rovněž přesuny)</t>
  </si>
  <si>
    <t>68</t>
  </si>
  <si>
    <t>458315</t>
  </si>
  <si>
    <t>VÝPLŇ ZA OPĚRAMI A ZDMI Z PROSTÉHO BETONU C25/30 (B30)</t>
  </si>
  <si>
    <t>C 25/30 XF2, přechodový klín na šířku vozovky</t>
  </si>
  <si>
    <t>2*7,5*1,55=23,250 [A]</t>
  </si>
  <si>
    <t>69</t>
  </si>
  <si>
    <t>46251</t>
  </si>
  <si>
    <t>ZÁHOZ Z LOMOVÉHO KAMENE</t>
  </si>
  <si>
    <t>kamenný zához (na vtoku a výtoku), hmotnost kamene 80-150kg, s prostěrkováním ŠD 63/125</t>
  </si>
  <si>
    <t>(6,5+8,1)*0,5=7,300 [A]</t>
  </si>
  <si>
    <t>položka zahrnuje:  
- dodávku a zához lomového kamene předepsané frakce včetně mimostaveništní a vnitrostaveništní dopravy  
není-li v zadávací dokumentaci uvedeno jinak, jedná se o nakupovaný materiál</t>
  </si>
  <si>
    <t>70</t>
  </si>
  <si>
    <t>465512</t>
  </si>
  <si>
    <t>DLAŽBY Z LOMOVÉHO KAMENE NA MC</t>
  </si>
  <si>
    <t>do beton.lože,celk.tl.0,3m, odláždění koryta pod mostem</t>
  </si>
  <si>
    <t>13,0*6,3*0,3=24,570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</si>
  <si>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</si>
  <si>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71</t>
  </si>
  <si>
    <t>do beton.lože,celk.tl.0,3m, odláždění kolem křídel a za římsami</t>
  </si>
  <si>
    <t>1,2*(3,2+3,6+2,1+3,3)*0,3+2,25*0,8/2=5,292 [A]</t>
  </si>
  <si>
    <t>72</t>
  </si>
  <si>
    <t>46731</t>
  </si>
  <si>
    <t>STUPNĚ A PRAHY VODNÍCH KORYT Z PROSTÉHO BETONU</t>
  </si>
  <si>
    <t>příčný práh na začátku a konci odláždění, beton prokládaný kamenem, se zavázáním do břehů</t>
  </si>
  <si>
    <t>0,6*0,6*(9,5+6,0)*1,1=6,138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</si>
  <si>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</si>
  <si>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</si>
  <si>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73</t>
  </si>
  <si>
    <t>56334</t>
  </si>
  <si>
    <t>VOZOVKOVÉ VRSTVY ZE ŠTĚRKODRTI TL. DO 200MM</t>
  </si>
  <si>
    <t>podkladní vrstva chodníku, štěrkodrť třídy A tl. min. 150mm (150-180)</t>
  </si>
  <si>
    <t>10+16=26,000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</si>
  <si>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</si>
  <si>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74</t>
  </si>
  <si>
    <t>56335</t>
  </si>
  <si>
    <t>VOZOVKOVÉ VRSTVY ZE ŠTĚRKODRTI TL. DO 250MM</t>
  </si>
  <si>
    <t>mimo most, štěrkodrť třídy A tl. 250mm</t>
  </si>
  <si>
    <t>142+131=273,000 [A]</t>
  </si>
  <si>
    <t>75</t>
  </si>
  <si>
    <t>56434</t>
  </si>
  <si>
    <t>VOZOVKOVÉ VRSTVY ZE ŠTĚRKU VYPLŇ CEM MALTOU TL DO 200MM</t>
  </si>
  <si>
    <t>tl. 170 mm, mimo most</t>
  </si>
  <si>
    <t>129+108=237,000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</si>
  <si>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</si>
  <si>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76</t>
  </si>
  <si>
    <t>572121</t>
  </si>
  <si>
    <t>INFILTRAČNÍ POSTŘIK ASFALTOVÝ DO 1,0KG/M2</t>
  </si>
  <si>
    <t>pod ACP16+</t>
  </si>
  <si>
    <t>128,3+105,0=233,300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</si>
  <si>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</si>
  <si>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77</t>
  </si>
  <si>
    <t>572211</t>
  </si>
  <si>
    <t>SPOJOVACÍ POSTŘIK Z ASFALTU DO 0,5KG/M2</t>
  </si>
  <si>
    <t>2 vrstvy (pod ACO11+, pod ACL16+)</t>
  </si>
  <si>
    <t>281,2+128,3+105,0+47,85=562,350 [A]</t>
  </si>
  <si>
    <t>78</t>
  </si>
  <si>
    <t>572741</t>
  </si>
  <si>
    <t>ASFALTOVÝ NÁTĚR VOZOVKY</t>
  </si>
  <si>
    <t>vodonepropustný nátěr vozovky š.500mm podél obrubníků (např.asfaltová suspenze)</t>
  </si>
  <si>
    <t>0,5*(10,0+43,6)=26,800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</si>
  <si>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</si>
  <si>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79</t>
  </si>
  <si>
    <t>57475</t>
  </si>
  <si>
    <t>VOZOVKOVÉ VÝZTUŽNÉ VRSTVY Z GEOMŘÍŽOVINY</t>
  </si>
  <si>
    <t>vyztužení vozovky geomříží š.2,0 m na rozhraní rám X přechodový klín</t>
  </si>
  <si>
    <t>2*2,0*6,0=24,000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</si>
  <si>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</si>
  <si>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80</t>
  </si>
  <si>
    <t>vyztužení podkladu vozovky, na okraji komunikace v místě rozšíření vozovky</t>
  </si>
  <si>
    <t>(21,4+16,7)*2=76,200 [A]</t>
  </si>
  <si>
    <t>81</t>
  </si>
  <si>
    <t>574A34</t>
  </si>
  <si>
    <t>ASFALTOVÝ BETON PRO OBRUSNÉ VRSTVY ACO 11+, 11S TL. 40MM</t>
  </si>
  <si>
    <t>asf.beton ACO 11+, tl.40mm, v celém úseku komunikace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</si>
  <si>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</si>
  <si>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82</t>
  </si>
  <si>
    <t>574C56</t>
  </si>
  <si>
    <t>ASFALTOVÝ BETON PRO LOŽNÍ VRSTVY ACL 16+, 16S TL. 60MM</t>
  </si>
  <si>
    <t>asf.beton ACL 16+, tl.60mm, v celém úseku komunikace</t>
  </si>
  <si>
    <t>83</t>
  </si>
  <si>
    <t>574E46</t>
  </si>
  <si>
    <t>ASFALTOVÝ BETON PRO PODKLADNÍ VRSTVY ACP 16+, 16S TL. 50MM</t>
  </si>
  <si>
    <t>mimo most, asf.beton ACP 16+, tl. 50mm</t>
  </si>
  <si>
    <t>84</t>
  </si>
  <si>
    <t>575C43</t>
  </si>
  <si>
    <t>LITÝ ASFALT MA IV (OCHRANA MOSTNÍ IZOLACE) 11 TL. 35MM</t>
  </si>
  <si>
    <t>na mostě s přesahem na přechodové klíny, litý asfalt MA 11 IV tl. 35 mm, vč. posypu drtí fr. 4/8, 2-4 kg/m2, vč. klínů pro napojení ACP 16+</t>
  </si>
  <si>
    <t>8,7*5,5=47,850 [A]</t>
  </si>
  <si>
    <t>85</t>
  </si>
  <si>
    <t>582611</t>
  </si>
  <si>
    <t>KRYTY Z BETON DLAŽDIC SE ZÁMKEM ŠEDÝCH TL 60MM DO LOŽE Z KAM</t>
  </si>
  <si>
    <t>dláždění chodníku z nových dlažebních kostek, komplet vč. dopravy, hutnění, uložení,  
vč. lože z kameniva fr. 4/8 a výplně spar</t>
  </si>
  <si>
    <t>10+14=24,000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</si>
  <si>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</si>
  <si>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86</t>
  </si>
  <si>
    <t>58261A</t>
  </si>
  <si>
    <t>KRYTY Z BETON DLAŽDIC SE ZÁMKEM BAREV RELIÉF TL 60MM DO LOŽE Z KAM</t>
  </si>
  <si>
    <t>dláždění dlažby z nových dlažebních kostek, varovný pás u MK, barevné a povrchové odlišení, komplet vč. dopravy, hutnění, uložení, vč. lože z kameniva fr. 4/8 a výplně spar</t>
  </si>
  <si>
    <t>5,0*0,4=2,000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</si>
  <si>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</si>
  <si>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</si>
  <si>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87</t>
  </si>
  <si>
    <t>711111</t>
  </si>
  <si>
    <t>IZOLACE BĚŽNÝCH KONSTRUKCÍ PROTI ZEMNÍ VLHKOSTI ASFALTOVÝMI NÁTĚRY</t>
  </si>
  <si>
    <t>obsypané povrchy základů a dříků křídel a zdí, (1xAlp+2xAln)</t>
  </si>
  <si>
    <t>3,1+1,9+1,6+3,0+0,7*(1,9+0,9+0,9+2,0)=13,590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</si>
  <si>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</si>
  <si>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88</t>
  </si>
  <si>
    <t>711112</t>
  </si>
  <si>
    <t>IZOLACE BĚŽNÝCH KONSTRUKCÍ PROTI ZEMNÍ VLHKOSTI ASFALTOVÝMI PÁSY</t>
  </si>
  <si>
    <t>obsypané povrchy základů a rubů opěr, vč. penetrace</t>
  </si>
  <si>
    <t>41,5+39,0+2*9,0*(1,9+0,3)+4*1,8*0,85=126,220 [A]</t>
  </si>
  <si>
    <t>89</t>
  </si>
  <si>
    <t>711442</t>
  </si>
  <si>
    <t>IZOLACE MOSTOVEK CELOPLOŠNÁ ASFALTOVÝMI PÁSY S PEČETÍCÍ VRSTVOU</t>
  </si>
  <si>
    <t>pod vozovkou s přetažením, vč.pečetící vrstvy</t>
  </si>
  <si>
    <t>7,5*7,5=56,250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</si>
  <si>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</si>
  <si>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90</t>
  </si>
  <si>
    <t>711502</t>
  </si>
  <si>
    <t>OCHRANA IZOLACE NA POVRCHU ASFALTOVÝMI PÁSY</t>
  </si>
  <si>
    <t>ochrana izolace pod římsami, celoplošně natavené asfaltové pásy s hliníkovou vložkou</t>
  </si>
  <si>
    <t>8*(0,68+1,43)=16,880 [A]</t>
  </si>
  <si>
    <t>položka zahrnuje: 
- dodání  předepsaného ochranného materiálu 
- zřízení ochrany izolace</t>
  </si>
  <si>
    <t>91</t>
  </si>
  <si>
    <t>711509</t>
  </si>
  <si>
    <t>OCHRANA IZOLACE NA POVRCHU TEXTILIÍ</t>
  </si>
  <si>
    <t>vrstva geotextilie jako ochrana proti poškození izolace, oboustranná ochrana těsnící PE fólie, hmotnost min. 600g/m2, tl. min. 6mm, tažnost min. 70%</t>
  </si>
  <si>
    <t>13,59+126,22+2*71,92=283,650 [A]</t>
  </si>
  <si>
    <t>položka zahrnuje:  
- dodání  předepsaného ochranného materiálu  
- zřízení ochrany izolace</t>
  </si>
  <si>
    <t>92</t>
  </si>
  <si>
    <t>76291</t>
  </si>
  <si>
    <t>DŘEVĚNÉ OPLOCENÍ Z ŘEZIVA</t>
  </si>
  <si>
    <t>stávající ploty budou uvedeny do původního stavu, v případě poškození obnoveny v odpovídající kvalitě, bude čerpáno dle skutečného rozsahu se souhlasem TDS 
- dřevěný plot vlevo před mostem je ve velmi špatném stavu 
- dřevěný plot vlevo za mostem je prakticky nový 
- dřevěná výplň plotu vpravo za mostem je prakticky nová</t>
  </si>
  <si>
    <t>(11+17)*1,8+10*1,25=62,900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</si>
  <si>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</si>
  <si>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93</t>
  </si>
  <si>
    <t>767911</t>
  </si>
  <si>
    <t>OPLOCENÍ Z DRÁTĚNÉHO PLETIVA POZINKOVANÉHO STANDARDNÍHO</t>
  </si>
  <si>
    <t>obnovení stávajícího rohu plotu vpravo před mostem v místě výměny vyústění kanalizace DN600, plot bude po dokončení stavby uveden do původního stavu, bude čerpáno dle skutečného rozsahu se souhlasem TDS</t>
  </si>
  <si>
    <t>11*2=22,000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</si>
  <si>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</si>
  <si>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94</t>
  </si>
  <si>
    <t>78383</t>
  </si>
  <si>
    <t>NÁTĚRY BETON KONSTR TYP S4 (OS-C)</t>
  </si>
  <si>
    <t>sekundární ochrana proti CH.R.P.</t>
  </si>
  <si>
    <t>8*(1,7+2,4)+2*(0,27+0,48)+1,82*(2,1+2,5+2,0+2,4)+0,28*4=51,800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</si>
  <si>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</si>
  <si>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</si>
  <si>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95</t>
  </si>
  <si>
    <t>82445</t>
  </si>
  <si>
    <t>POTRUBÍ Z TRUB ŽELEZOBETONOVÝCH DN DO 300MM</t>
  </si>
  <si>
    <t>nové vyústění kanalizace DN300, napojení na stávající kanalizaci, komplet, vč. vyústění a seříznutí výtoku kanalizace v nové nábřežní zdi, vč. případné spojky na rozhraní původní trouby a nového vyústění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</si>
  <si>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</si>
  <si>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96</t>
  </si>
  <si>
    <t>87434</t>
  </si>
  <si>
    <t>POTRUBÍ Z TRUB PLASTOVÝCH ODPADNÍCH DN DO 200MM</t>
  </si>
  <si>
    <t>odtok z nové uliční vpusti, DN200 plast, komplet, vč. tesnění spar a spojů, vč. těsného zaústění do stávající kanalizace DN600, vč. potřebných úprav na obou rourách, flexibilní těsnící spojky atd., kruhová tuhost min. SN10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</si>
  <si>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</si>
  <si>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97</t>
  </si>
  <si>
    <t>87458</t>
  </si>
  <si>
    <t>POTRUBÍ Z TRUB PLAST ODPAD DN DO 600MM</t>
  </si>
  <si>
    <t>nové vyústění kanalizace DN600, napojení na stávající kanalizaci, komplet, vč. vyústění a seříznutí výtoku kanalizace v nové nábřežní zdi, vč. flexibilní těsnící spojky na rozhraní původní a nové trouby</t>
  </si>
  <si>
    <t>98</t>
  </si>
  <si>
    <t>87626</t>
  </si>
  <si>
    <t>CHRÁNIČKY Z TRUB PLAST DN DO 80MM</t>
  </si>
  <si>
    <t>chránička 75/61mm, v římsách,  vč. oboustranného zaslepení proti znečištění</t>
  </si>
  <si>
    <t>1*(1,5+8+1,5)=11,000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</si>
  <si>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</si>
  <si>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99</t>
  </si>
  <si>
    <t>87627</t>
  </si>
  <si>
    <t>CHRÁNIČKY Z TRUB PLASTOVÝCH DN DO 100MM</t>
  </si>
  <si>
    <t>chráničky 110/94mm, v římsách,  vč. oboustranného zaslepení proti znečištění</t>
  </si>
  <si>
    <t>3*(1,5+8+1,5)=33,000 [A]</t>
  </si>
  <si>
    <t>100</t>
  </si>
  <si>
    <t>89712</t>
  </si>
  <si>
    <t>VPUSŤ KANALIZAČNÍ ULIČNÍ KOMPLETNÍ Z BETONOVÝCH DÍLCŮ</t>
  </si>
  <si>
    <t>nová uliční vpusť před mostem vpravo, kompletní dodávka, osazení a sestavení všech předepsaných dílů včetně mříže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</si>
  <si>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</si>
  <si>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101</t>
  </si>
  <si>
    <t>9112A1</t>
  </si>
  <si>
    <t>ZÁBRADLÍ MOSTNÍ S VODOR MADLY - DODÁVKA A MONTÁŽ</t>
  </si>
  <si>
    <t>ocelové trubkové zábradlí dvojmadlové na svahových křídlech, vč. PKO a kotvení, 
RAL 7042 - Dopravní šedá A (požadavek NPÚ)</t>
  </si>
  <si>
    <t>1,2*(2,2+2,6+2,2+2,5)=11,400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</si>
  <si>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</si>
  <si>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102</t>
  </si>
  <si>
    <t>9112B1</t>
  </si>
  <si>
    <t>ZÁBRADLÍ MOSTNÍ SE SVISLOU VÝPLNÍ - DODÁVKA A MONTÁŽ</t>
  </si>
  <si>
    <t>ocelové trubkové zábradlí se svislou výplní na mostě, vč. PKO a kotvení, 
RAL 7042 - Dopravní šedá A (požadavek NPÚ)</t>
  </si>
  <si>
    <t>8,0+7,8=15,800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</si>
  <si>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</si>
  <si>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103</t>
  </si>
  <si>
    <t>91345</t>
  </si>
  <si>
    <t>NIVELAČNÍ ZNAČKY KOVOVÉ</t>
  </si>
  <si>
    <t>- 4 ks opěry 
- 2 ks střed rozpětí 
- 1 ks požadavek Povodí Vltavy, s. p., obnovení pevného bodu říčního polygonu do římsy, bude provedeno dle pokynů správce vodního toku</t>
  </si>
  <si>
    <t>4+2+1=7,000 [A]</t>
  </si>
  <si>
    <t>položka zahrnuje: 
- dodání a osazení nivelační značky včetně nutných zemních prací  
- vnitrostaveništní a mimostaveništní dopravu</t>
  </si>
  <si>
    <t>104</t>
  </si>
  <si>
    <t>91355</t>
  </si>
  <si>
    <t>EVIDENČNÍ ČÍSLO MOSTU</t>
  </si>
  <si>
    <t>osazení tabulek (2x ev.č.mostu, 2x tabulka s názvem překračované překážky "Dírenský potok", vč. 2 ks sloupků a patek)</t>
  </si>
  <si>
    <t>položka zahrnuje štítek s evidenčním číslem mostu, sloupek dopravní značky včetně osazení a nutných zemních prací a zabetonování</t>
  </si>
  <si>
    <t>105</t>
  </si>
  <si>
    <t>914122</t>
  </si>
  <si>
    <t>DOPRAVNÍ ZNAČKY ZÁKLADNÍ VELIKOSTI OCELOVÉ FÓLIE TŘ 1 - MONTÁŽ S PŘEMÍSTĚNÍM</t>
  </si>
  <si>
    <t>zpětná montáž značek, bude osazeno na sloupek v původní nebo odsunuté poloze, účtováno se souhlasem TDS 
A22: 1 ks 
B13: 1 ks 
B20a: 1 ks 
P4: 1 ks 
E2b: 1 ks 
E13: 1 ks</t>
  </si>
  <si>
    <t>106</t>
  </si>
  <si>
    <t>914123</t>
  </si>
  <si>
    <t>DOPRAVNÍ ZNAČKY ZÁKLADNÍ VELIKOSTI OCELOVÉ FÓLIE TŘ 1 - DEMONTÁŽ</t>
  </si>
  <si>
    <t>stávajcí trvalé DZ, demontáž s odvozem  
A22: 1 ks 
B13: 3 ks 
B20a: 1 ks 
P4: 1 ks 
E2b: 1 ks 
E13: 3 ks 
ev.č. mostu: 2 ks</t>
  </si>
  <si>
    <t>Položka zahrnuje odstranění, demontáž a odklizení materiálu s odvozem na předepsané místo</t>
  </si>
  <si>
    <t>107</t>
  </si>
  <si>
    <t>915111</t>
  </si>
  <si>
    <t>VODOROVNÉ DOPRAVNÍ ZNAČENÍ BARVOU HLADKÉ - DODÁVKA A POKLÁDKA</t>
  </si>
  <si>
    <t>trvalé DZ - první značení, vodící čáry 2x0,25 m, střední delící čára 0,125 m, bude čerpáno se souhlasem TDS, v současnosti není na mostě VDZ</t>
  </si>
  <si>
    <t>0,25*(45,6+43,6)+0,125*46=28,050 [A]</t>
  </si>
  <si>
    <t>položka zahrnuje:  
- dodání a pokládku nátěrového materiálu (měří se pouze natíraná plocha)  
- předznačení a reflexní úpravu</t>
  </si>
  <si>
    <t>108</t>
  </si>
  <si>
    <t>917223</t>
  </si>
  <si>
    <t>SILNIČNÍ A CHODNÍKOVÉ OBRUBY Z BETONOVÝCH OBRUBNÍKŮ ŠÍŘ 100MM</t>
  </si>
  <si>
    <t>chodníkové obrubníky 100/250, včetně lože z betonu (3,07m3)</t>
  </si>
  <si>
    <t>Položka zahrnuje:  
dodání a pokládku betonových obrubníků o rozměrech předepsaných zadávací dokumentací  
betonové lože i boční betonovou opěrku.</t>
  </si>
  <si>
    <t>109</t>
  </si>
  <si>
    <t>917224</t>
  </si>
  <si>
    <t>SILNIČNÍ A CHODNÍKOVÉ OBRUBY Z BETONOVÝCH OBRUBNÍKŮ ŠÍŘ 150MM</t>
  </si>
  <si>
    <t>silniční obrubník, včetně lože z betonu (3,02 m3)</t>
  </si>
  <si>
    <t>110</t>
  </si>
  <si>
    <t>919111</t>
  </si>
  <si>
    <t>ŘEZÁNÍ ASFALTOVÉHO KRYTU VOZOVEK TL DO 50MM</t>
  </si>
  <si>
    <t>proříznutí spar nad rubem opěr</t>
  </si>
  <si>
    <t>5,7*2=11,400 [A]</t>
  </si>
  <si>
    <t>položka zahrnuje řezání vozovkové vrstvy v předepsané tloušťce, včetně spotřeby vody</t>
  </si>
  <si>
    <t>111</t>
  </si>
  <si>
    <t>příčně vozovkou na spoji nové a stávající vozovky</t>
  </si>
  <si>
    <t>8,6+4,9+4,5=18,000 [A]</t>
  </si>
  <si>
    <t>112</t>
  </si>
  <si>
    <t>91913</t>
  </si>
  <si>
    <t>ŘEZÁNÍ BETONOVÝCH KONSTRUKCÍ</t>
  </si>
  <si>
    <t>odříznutí hrdla roury DN 600 a DN300 u čela potrubí</t>
  </si>
  <si>
    <t>0,13+0,03=0,160 [A]</t>
  </si>
  <si>
    <t>položka zahrnuje řezání betonových konstrukcí bez ohledu na tloušťku, včetně spotřeby vody</t>
  </si>
  <si>
    <t>113</t>
  </si>
  <si>
    <t>931182</t>
  </si>
  <si>
    <t>VÝPLŇ DILATAČNÍCH SPAR Z POLYSTYRENU TL 20MM</t>
  </si>
  <si>
    <t>mezi přechodovým klínem a rubem NK</t>
  </si>
  <si>
    <t>0,5*7,5*2=7,500 [A]</t>
  </si>
  <si>
    <t>položka zahrnuje dodávku a osazení předepsaného materiálu, očištění ploch spáry před úpravou, očištění okolí spáry po úpravě</t>
  </si>
  <si>
    <t>114</t>
  </si>
  <si>
    <t>931328</t>
  </si>
  <si>
    <t>TĚSNĚNÍ DILATAČ SPAR ASF ZÁLIVKOU MODIFIK PRŮŘ DO 1200MM2</t>
  </si>
  <si>
    <t>- příčně vozovkou na spoji nové a stávající vozovky 
- pod obroubou, vč. předtěsnění</t>
  </si>
  <si>
    <t>8,6+4,9+4,5+43,6=61,600 [A]</t>
  </si>
  <si>
    <t>položka zahrnuje dodávku a osazení předepsaného materiálu, očištění ploch spáry před úpravou, očištění okolí spáry po úpravě  
nezahrnuje těsnící profil</t>
  </si>
  <si>
    <t>115</t>
  </si>
  <si>
    <t>řezaná spára nad opěrami vyplněná těsnící zálivkou</t>
  </si>
  <si>
    <t>116</t>
  </si>
  <si>
    <t>93136</t>
  </si>
  <si>
    <t>PŘEKRYTÍ DILATAČNÍCH SPAR ASFALTOVOU LEPENKOU</t>
  </si>
  <si>
    <t>přelep spáry NK x přech. klín, š. pásu 1,0 m, asf. pás s vysokou průtažností</t>
  </si>
  <si>
    <t>2*1,0*7,5=15,000 [A]</t>
  </si>
  <si>
    <t>položka zahrnuje dodávku a připevnění předepsané lepenky, včetně nutných přesahů</t>
  </si>
  <si>
    <t>117</t>
  </si>
  <si>
    <t>93631</t>
  </si>
  <si>
    <t>DROBNÉ DOPLŇK KONSTR BETON MONOLIT</t>
  </si>
  <si>
    <t>letopočet výstavby (vlisem do betonu)</t>
  </si>
  <si>
    <t>118</t>
  </si>
  <si>
    <t>93650</t>
  </si>
  <si>
    <t>DROBNÉ DOPLŇK KONSTR KOVOVÉ</t>
  </si>
  <si>
    <t>drenážní hliníkový profil 30/20 - odvodnění izolace</t>
  </si>
  <si>
    <t>2*(7,65+1,0)+5,5=22,800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</si>
  <si>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</si>
  <si>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119</t>
  </si>
  <si>
    <t>936541</t>
  </si>
  <si>
    <t>MOSTNÍ ODVODŇOVACÍ TRUBKA (POVRCHŮ IZOLACE) Z NEREZ OCELI</t>
  </si>
  <si>
    <t>odvodňovací trubička z nerez oceli 1.4404 nebo 1.4571, komplet dodávka, vč. materiálu, osazení atd. 
- 3 ks v každém úžlabí</t>
  </si>
  <si>
    <t>2*3=6,000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</si>
  <si>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</si>
  <si>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120</t>
  </si>
  <si>
    <t>94890</t>
  </si>
  <si>
    <t>PODPĚRNÉ SKRUŽE - ZŘÍZENÍ A ODSTRANĚNÍ</t>
  </si>
  <si>
    <t>M3OP</t>
  </si>
  <si>
    <t>ztížené podmínky nad vodou</t>
  </si>
  <si>
    <t>9,5*13,4=127,300 [A]</t>
  </si>
  <si>
    <t>Položka zahrnuje dovoz, montáž, údržbu, opotřebení (nájemné), demontáž, konzervaci, odvoz.</t>
  </si>
  <si>
    <t>301</t>
  </si>
  <si>
    <t>Přeložka vodovodu</t>
  </si>
  <si>
    <t>přeložka vodovodu a součinnost s jeho správcem (VoKa-ekologické stavby, spol. s r. o.), dodržení podmínek vyjádření, vč. ochrany po dobu stavby, vč. kontroly dodržení podmínek stanovených pro stavební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</si>
</sst>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9" formatCode="_-* #,##0\ &quot;Kč&quot;_-;\-* #,##0\ &quot;Kč&quot;_-;_-* &quot;-&quot;\ &quot;Kč&quot;_-;_-@_-"/>
    <numFmt numFmtId="171" formatCode="_-* #,##0.00\ &quot;Kč&quot;_-;\-* #,##0.00\ &quot;Kč&quot;_-;_-* &quot;-&quot;??\ &quot;Kč&quot;_-;_-@_-"/>
    <numFmt numFmtId="173" formatCode="_-* #,##0\ _K_č_-;\-* #,##0\ _K_č_-;_-* &quot;-&quot;\ _K_č_-;_-@_-"/>
    <numFmt numFmtId="174" formatCode="_-* #,##0.00\ _K_č_-;\-* #,##0.00\ _K_č_-;_-* &quot;-&quot;??\ _K_č_-;_-@_-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9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8" fillId="0" borderId="0"/>
    <xf numFmtId="171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4" fontId="8" fillId="0" borderId="0" applyFont="0" applyFill="0" applyBorder="0" applyAlignment="0" applyProtection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18" applyNumberFormat="1" applyFont="1" applyFill="1" applyBorder="1" applyAlignment="1" applyProtection="1">
      <alignment wrapText="1"/>
    </xf>
  </cellXfs>
  <cellStyles count="23">
    <cellStyle name="Comma" xfId="4"/>
    <cellStyle name="Comma [0]" xfId="5"/>
    <cellStyle name="Comma [0] 2" xfId="17"/>
    <cellStyle name="Comma [0] 3" xfId="11"/>
    <cellStyle name="Comma 2" xfId="16"/>
    <cellStyle name="Comma 3" xfId="20"/>
    <cellStyle name="Comma 4" xfId="10"/>
    <cellStyle name="Comma 5" xfId="22"/>
    <cellStyle name="Currency" xfId="2"/>
    <cellStyle name="Currency [0]" xfId="3"/>
    <cellStyle name="Currency [0] 2" xfId="15"/>
    <cellStyle name="Currency [0] 3" xfId="9"/>
    <cellStyle name="Currency 2" xfId="14"/>
    <cellStyle name="Currency 3" xfId="19"/>
    <cellStyle name="Currency 4" xfId="8"/>
    <cellStyle name="Currency 5" xfId="21"/>
    <cellStyle name="Normal" xfId="6"/>
    <cellStyle name="Normal 2" xfId="18"/>
    <cellStyle name="Normal 3" xfId="12"/>
    <cellStyle name="Normální" xfId="0" builtinId="0"/>
    <cellStyle name="Percent" xfId="1"/>
    <cellStyle name="Percent 2" xfId="13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.7109375" customWidth="1"/>
    <col min="2" max="2" width="65.28515625" customWidth="1"/>
    <col min="3" max="3" width="19.140625" customWidth="1"/>
    <col min="4" max="4" width="19.42578125" customWidth="1"/>
    <col min="5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1" t="s">
        <v>18</v>
      </c>
      <c r="B10" s="42" t="s">
        <v>19</v>
      </c>
      <c r="C10" s="23">
        <f>'000_1'!I3</f>
        <v>0</v>
      </c>
      <c r="D10" s="23">
        <f>'000_1'!O2</f>
        <v>0</v>
      </c>
      <c r="E10" s="23">
        <f>C10+D10</f>
        <v>0</v>
      </c>
    </row>
    <row r="11" spans="1:5" ht="12.75" customHeight="1" x14ac:dyDescent="0.2">
      <c r="A11" s="41" t="s">
        <v>172</v>
      </c>
      <c r="B11" s="42" t="s">
        <v>173</v>
      </c>
      <c r="C11" s="23">
        <f>'001_1'!I3</f>
        <v>0</v>
      </c>
      <c r="D11" s="23">
        <f>'001_1'!O2</f>
        <v>0</v>
      </c>
      <c r="E11" s="23">
        <f>C11+D11</f>
        <v>0</v>
      </c>
    </row>
    <row r="12" spans="1:5" ht="12.75" customHeight="1" x14ac:dyDescent="0.2">
      <c r="A12" s="41" t="s">
        <v>238</v>
      </c>
      <c r="B12" s="42" t="s">
        <v>239</v>
      </c>
      <c r="C12" s="23">
        <f>'201_1'!I3</f>
        <v>0</v>
      </c>
      <c r="D12" s="23">
        <f>'201_1'!O2</f>
        <v>0</v>
      </c>
      <c r="E12" s="23">
        <f>C12+D12</f>
        <v>0</v>
      </c>
    </row>
    <row r="13" spans="1:5" ht="12.75" customHeight="1" x14ac:dyDescent="0.2">
      <c r="A13" s="41" t="s">
        <v>827</v>
      </c>
      <c r="B13" s="42" t="s">
        <v>828</v>
      </c>
      <c r="C13" s="23">
        <f>'301_1'!I3</f>
        <v>0</v>
      </c>
      <c r="D13" s="23">
        <f>'301_1'!O2</f>
        <v>0</v>
      </c>
      <c r="E13" s="23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0+O9+O14+O19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0">
        <f>0+I9+I14+I19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5" t="s">
        <v>47</v>
      </c>
      <c r="B9" s="25"/>
      <c r="C9" s="26" t="s">
        <v>48</v>
      </c>
      <c r="D9" s="25"/>
      <c r="E9" s="27" t="s">
        <v>49</v>
      </c>
      <c r="F9" s="25"/>
      <c r="G9" s="25"/>
      <c r="H9" s="25"/>
      <c r="I9" s="28">
        <f>0+Q9</f>
        <v>0</v>
      </c>
      <c r="J9" s="25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4" t="s">
        <v>50</v>
      </c>
      <c r="B10" s="29" t="s">
        <v>28</v>
      </c>
      <c r="C10" s="29" t="s">
        <v>51</v>
      </c>
      <c r="D10" s="24" t="s">
        <v>52</v>
      </c>
      <c r="E10" s="30" t="s">
        <v>53</v>
      </c>
      <c r="F10" s="31" t="s">
        <v>54</v>
      </c>
      <c r="G10" s="32">
        <v>1</v>
      </c>
      <c r="H10" s="33"/>
      <c r="I10" s="33">
        <f>ROUND(ROUND(H10,2)*ROUND(G10,3),2)</f>
        <v>0</v>
      </c>
      <c r="J10" s="31" t="s">
        <v>55</v>
      </c>
      <c r="O10">
        <f>(I10*21)/100</f>
        <v>0</v>
      </c>
      <c r="P10" t="s">
        <v>27</v>
      </c>
    </row>
    <row r="11" spans="1:18" ht="89.25" x14ac:dyDescent="0.2">
      <c r="A11" s="34" t="s">
        <v>56</v>
      </c>
      <c r="E11" s="35" t="s">
        <v>57</v>
      </c>
    </row>
    <row r="12" spans="1:18" x14ac:dyDescent="0.2">
      <c r="A12" s="36" t="s">
        <v>58</v>
      </c>
      <c r="E12" s="37" t="s">
        <v>52</v>
      </c>
    </row>
    <row r="13" spans="1:18" ht="25.5" x14ac:dyDescent="0.2">
      <c r="A13" t="s">
        <v>59</v>
      </c>
      <c r="E13" s="35" t="s">
        <v>60</v>
      </c>
    </row>
    <row r="14" spans="1:18" ht="12.75" customHeight="1" x14ac:dyDescent="0.2">
      <c r="A14" s="12" t="s">
        <v>47</v>
      </c>
      <c r="B14" s="12"/>
      <c r="C14" s="38" t="s">
        <v>61</v>
      </c>
      <c r="D14" s="12"/>
      <c r="E14" s="27" t="s">
        <v>62</v>
      </c>
      <c r="F14" s="12"/>
      <c r="G14" s="12"/>
      <c r="H14" s="12"/>
      <c r="I14" s="39">
        <f>0+Q14</f>
        <v>0</v>
      </c>
      <c r="J14" s="12"/>
      <c r="O14">
        <f>0+R14</f>
        <v>0</v>
      </c>
      <c r="Q14">
        <f>0+I15</f>
        <v>0</v>
      </c>
      <c r="R14">
        <f>0+O15</f>
        <v>0</v>
      </c>
    </row>
    <row r="15" spans="1:18" x14ac:dyDescent="0.2">
      <c r="A15" s="24" t="s">
        <v>50</v>
      </c>
      <c r="B15" s="29" t="s">
        <v>27</v>
      </c>
      <c r="C15" s="29" t="s">
        <v>63</v>
      </c>
      <c r="D15" s="24" t="s">
        <v>52</v>
      </c>
      <c r="E15" s="30" t="s">
        <v>64</v>
      </c>
      <c r="F15" s="31" t="s">
        <v>54</v>
      </c>
      <c r="G15" s="32">
        <v>1</v>
      </c>
      <c r="H15" s="33"/>
      <c r="I15" s="33">
        <f>ROUND(ROUND(H15,2)*ROUND(G15,3),2)</f>
        <v>0</v>
      </c>
      <c r="J15" s="31" t="s">
        <v>55</v>
      </c>
      <c r="O15">
        <f>(I15*21)/100</f>
        <v>0</v>
      </c>
      <c r="P15" t="s">
        <v>27</v>
      </c>
    </row>
    <row r="16" spans="1:18" ht="63.75" x14ac:dyDescent="0.2">
      <c r="A16" s="34" t="s">
        <v>56</v>
      </c>
      <c r="E16" s="35" t="s">
        <v>65</v>
      </c>
    </row>
    <row r="17" spans="1:18" x14ac:dyDescent="0.2">
      <c r="A17" s="36" t="s">
        <v>58</v>
      </c>
      <c r="E17" s="37" t="s">
        <v>52</v>
      </c>
    </row>
    <row r="18" spans="1:18" ht="89.25" x14ac:dyDescent="0.2">
      <c r="A18" t="s">
        <v>59</v>
      </c>
      <c r="E18" s="35" t="s">
        <v>66</v>
      </c>
    </row>
    <row r="19" spans="1:18" ht="12.75" customHeight="1" x14ac:dyDescent="0.2">
      <c r="A19" s="12" t="s">
        <v>47</v>
      </c>
      <c r="B19" s="12"/>
      <c r="C19" s="38" t="s">
        <v>67</v>
      </c>
      <c r="D19" s="12"/>
      <c r="E19" s="27" t="s">
        <v>68</v>
      </c>
      <c r="F19" s="12"/>
      <c r="G19" s="12"/>
      <c r="H19" s="12"/>
      <c r="I19" s="39">
        <f>0+Q19</f>
        <v>0</v>
      </c>
      <c r="J19" s="12"/>
      <c r="O19">
        <f>0+R19</f>
        <v>0</v>
      </c>
      <c r="Q19">
        <f>0+I20+I24+I28+I32+I36+I40+I44+I48+I52+I56+I60+I64+I68+I72+I76+I80+I84+I88+I92+I96+I100+I104+I108+I112+I116</f>
        <v>0</v>
      </c>
      <c r="R19">
        <f>0+O20+O24+O28+O32+O36+O40+O44+O48+O52+O56+O60+O64+O68+O72+O76+O80+O84+O88+O92+O96+O100+O104+O108+O112+O116</f>
        <v>0</v>
      </c>
    </row>
    <row r="20" spans="1:18" x14ac:dyDescent="0.2">
      <c r="A20" s="24" t="s">
        <v>50</v>
      </c>
      <c r="B20" s="29" t="s">
        <v>25</v>
      </c>
      <c r="C20" s="29" t="s">
        <v>69</v>
      </c>
      <c r="D20" s="24" t="s">
        <v>70</v>
      </c>
      <c r="E20" s="30" t="s">
        <v>71</v>
      </c>
      <c r="F20" s="31" t="s">
        <v>54</v>
      </c>
      <c r="G20" s="32">
        <v>1</v>
      </c>
      <c r="H20" s="33"/>
      <c r="I20" s="33">
        <f>ROUND(ROUND(H20,2)*ROUND(G20,3),2)</f>
        <v>0</v>
      </c>
      <c r="J20" s="31" t="s">
        <v>55</v>
      </c>
      <c r="O20">
        <f>(I20*21)/100</f>
        <v>0</v>
      </c>
      <c r="P20" t="s">
        <v>27</v>
      </c>
    </row>
    <row r="21" spans="1:18" ht="38.25" x14ac:dyDescent="0.2">
      <c r="A21" s="34" t="s">
        <v>56</v>
      </c>
      <c r="E21" s="35" t="s">
        <v>72</v>
      </c>
    </row>
    <row r="22" spans="1:18" x14ac:dyDescent="0.2">
      <c r="A22" s="36" t="s">
        <v>58</v>
      </c>
      <c r="E22" s="37" t="s">
        <v>52</v>
      </c>
    </row>
    <row r="23" spans="1:18" x14ac:dyDescent="0.2">
      <c r="A23" t="s">
        <v>59</v>
      </c>
      <c r="E23" s="35" t="s">
        <v>73</v>
      </c>
    </row>
    <row r="24" spans="1:18" x14ac:dyDescent="0.2">
      <c r="A24" s="24" t="s">
        <v>50</v>
      </c>
      <c r="B24" s="29" t="s">
        <v>36</v>
      </c>
      <c r="C24" s="29" t="s">
        <v>69</v>
      </c>
      <c r="D24" s="24" t="s">
        <v>74</v>
      </c>
      <c r="E24" s="30" t="s">
        <v>71</v>
      </c>
      <c r="F24" s="31" t="s">
        <v>54</v>
      </c>
      <c r="G24" s="32">
        <v>1</v>
      </c>
      <c r="H24" s="33"/>
      <c r="I24" s="33">
        <f>ROUND(ROUND(H24,2)*ROUND(G24,3),2)</f>
        <v>0</v>
      </c>
      <c r="J24" s="31" t="s">
        <v>55</v>
      </c>
      <c r="O24">
        <f>(I24*21)/100</f>
        <v>0</v>
      </c>
      <c r="P24" t="s">
        <v>27</v>
      </c>
    </row>
    <row r="25" spans="1:18" ht="38.25" x14ac:dyDescent="0.2">
      <c r="A25" s="34" t="s">
        <v>56</v>
      </c>
      <c r="E25" s="35" t="s">
        <v>75</v>
      </c>
    </row>
    <row r="26" spans="1:18" x14ac:dyDescent="0.2">
      <c r="A26" s="36" t="s">
        <v>58</v>
      </c>
      <c r="E26" s="37" t="s">
        <v>52</v>
      </c>
    </row>
    <row r="27" spans="1:18" x14ac:dyDescent="0.2">
      <c r="A27" t="s">
        <v>59</v>
      </c>
      <c r="E27" s="35" t="s">
        <v>73</v>
      </c>
    </row>
    <row r="28" spans="1:18" x14ac:dyDescent="0.2">
      <c r="A28" s="24" t="s">
        <v>50</v>
      </c>
      <c r="B28" s="29" t="s">
        <v>38</v>
      </c>
      <c r="C28" s="29" t="s">
        <v>69</v>
      </c>
      <c r="D28" s="24" t="s">
        <v>76</v>
      </c>
      <c r="E28" s="30" t="s">
        <v>71</v>
      </c>
      <c r="F28" s="31" t="s">
        <v>54</v>
      </c>
      <c r="G28" s="32">
        <v>1</v>
      </c>
      <c r="H28" s="33"/>
      <c r="I28" s="33">
        <f>ROUND(ROUND(H28,2)*ROUND(G28,3),2)</f>
        <v>0</v>
      </c>
      <c r="J28" s="31" t="s">
        <v>55</v>
      </c>
      <c r="O28">
        <f>(I28*21)/100</f>
        <v>0</v>
      </c>
      <c r="P28" t="s">
        <v>27</v>
      </c>
    </row>
    <row r="29" spans="1:18" ht="38.25" x14ac:dyDescent="0.2">
      <c r="A29" s="34" t="s">
        <v>56</v>
      </c>
      <c r="E29" s="35" t="s">
        <v>77</v>
      </c>
    </row>
    <row r="30" spans="1:18" x14ac:dyDescent="0.2">
      <c r="A30" s="36" t="s">
        <v>58</v>
      </c>
      <c r="E30" s="37" t="s">
        <v>52</v>
      </c>
    </row>
    <row r="31" spans="1:18" x14ac:dyDescent="0.2">
      <c r="A31" t="s">
        <v>59</v>
      </c>
      <c r="E31" s="35" t="s">
        <v>73</v>
      </c>
    </row>
    <row r="32" spans="1:18" x14ac:dyDescent="0.2">
      <c r="A32" s="24" t="s">
        <v>50</v>
      </c>
      <c r="B32" s="29" t="s">
        <v>26</v>
      </c>
      <c r="C32" s="29" t="s">
        <v>69</v>
      </c>
      <c r="D32" s="24" t="s">
        <v>78</v>
      </c>
      <c r="E32" s="30" t="s">
        <v>71</v>
      </c>
      <c r="F32" s="31" t="s">
        <v>54</v>
      </c>
      <c r="G32" s="32">
        <v>1</v>
      </c>
      <c r="H32" s="33"/>
      <c r="I32" s="33">
        <f>ROUND(ROUND(H32,2)*ROUND(G32,3),2)</f>
        <v>0</v>
      </c>
      <c r="J32" s="31" t="s">
        <v>55</v>
      </c>
      <c r="O32">
        <f>(I32*21)/100</f>
        <v>0</v>
      </c>
      <c r="P32" t="s">
        <v>27</v>
      </c>
    </row>
    <row r="33" spans="1:16" ht="38.25" x14ac:dyDescent="0.2">
      <c r="A33" s="34" t="s">
        <v>56</v>
      </c>
      <c r="E33" s="35" t="s">
        <v>79</v>
      </c>
    </row>
    <row r="34" spans="1:16" x14ac:dyDescent="0.2">
      <c r="A34" s="36" t="s">
        <v>58</v>
      </c>
      <c r="E34" s="37" t="s">
        <v>52</v>
      </c>
    </row>
    <row r="35" spans="1:16" x14ac:dyDescent="0.2">
      <c r="A35" t="s">
        <v>59</v>
      </c>
      <c r="E35" s="35" t="s">
        <v>73</v>
      </c>
    </row>
    <row r="36" spans="1:16" x14ac:dyDescent="0.2">
      <c r="A36" s="24" t="s">
        <v>50</v>
      </c>
      <c r="B36" s="29" t="s">
        <v>80</v>
      </c>
      <c r="C36" s="29" t="s">
        <v>81</v>
      </c>
      <c r="D36" s="24" t="s">
        <v>52</v>
      </c>
      <c r="E36" s="30" t="s">
        <v>82</v>
      </c>
      <c r="F36" s="31" t="s">
        <v>54</v>
      </c>
      <c r="G36" s="32">
        <v>1</v>
      </c>
      <c r="H36" s="33"/>
      <c r="I36" s="33">
        <f>ROUND(ROUND(H36,2)*ROUND(G36,3),2)</f>
        <v>0</v>
      </c>
      <c r="J36" s="31" t="s">
        <v>55</v>
      </c>
      <c r="O36">
        <f>(I36*21)/100</f>
        <v>0</v>
      </c>
      <c r="P36" t="s">
        <v>27</v>
      </c>
    </row>
    <row r="37" spans="1:16" ht="25.5" x14ac:dyDescent="0.2">
      <c r="A37" s="34" t="s">
        <v>56</v>
      </c>
      <c r="E37" s="35" t="s">
        <v>83</v>
      </c>
    </row>
    <row r="38" spans="1:16" x14ac:dyDescent="0.2">
      <c r="A38" s="36" t="s">
        <v>58</v>
      </c>
      <c r="E38" s="37" t="s">
        <v>52</v>
      </c>
    </row>
    <row r="39" spans="1:16" x14ac:dyDescent="0.2">
      <c r="A39" t="s">
        <v>59</v>
      </c>
      <c r="E39" s="35" t="s">
        <v>84</v>
      </c>
    </row>
    <row r="40" spans="1:16" x14ac:dyDescent="0.2">
      <c r="A40" s="24" t="s">
        <v>50</v>
      </c>
      <c r="B40" s="29" t="s">
        <v>85</v>
      </c>
      <c r="C40" s="29" t="s">
        <v>86</v>
      </c>
      <c r="D40" s="24" t="s">
        <v>52</v>
      </c>
      <c r="E40" s="30" t="s">
        <v>87</v>
      </c>
      <c r="F40" s="31" t="s">
        <v>54</v>
      </c>
      <c r="G40" s="32">
        <v>1</v>
      </c>
      <c r="H40" s="33"/>
      <c r="I40" s="33">
        <f>ROUND(ROUND(H40,2)*ROUND(G40,3),2)</f>
        <v>0</v>
      </c>
      <c r="J40" s="31" t="s">
        <v>55</v>
      </c>
      <c r="O40">
        <f>(I40*21)/100</f>
        <v>0</v>
      </c>
      <c r="P40" t="s">
        <v>27</v>
      </c>
    </row>
    <row r="41" spans="1:16" ht="25.5" x14ac:dyDescent="0.2">
      <c r="A41" s="34" t="s">
        <v>56</v>
      </c>
      <c r="E41" s="35" t="s">
        <v>88</v>
      </c>
    </row>
    <row r="42" spans="1:16" x14ac:dyDescent="0.2">
      <c r="A42" s="36" t="s">
        <v>58</v>
      </c>
      <c r="E42" s="37" t="s">
        <v>52</v>
      </c>
    </row>
    <row r="43" spans="1:16" x14ac:dyDescent="0.2">
      <c r="A43" t="s">
        <v>59</v>
      </c>
      <c r="E43" s="35" t="s">
        <v>84</v>
      </c>
    </row>
    <row r="44" spans="1:16" x14ac:dyDescent="0.2">
      <c r="A44" s="24" t="s">
        <v>50</v>
      </c>
      <c r="B44" s="29" t="s">
        <v>42</v>
      </c>
      <c r="C44" s="29" t="s">
        <v>89</v>
      </c>
      <c r="D44" s="24" t="s">
        <v>52</v>
      </c>
      <c r="E44" s="30" t="s">
        <v>90</v>
      </c>
      <c r="F44" s="31" t="s">
        <v>54</v>
      </c>
      <c r="G44" s="32">
        <v>1</v>
      </c>
      <c r="H44" s="33"/>
      <c r="I44" s="33">
        <f>ROUND(ROUND(H44,2)*ROUND(G44,3),2)</f>
        <v>0</v>
      </c>
      <c r="J44" s="31" t="s">
        <v>55</v>
      </c>
      <c r="O44">
        <f>(I44*21)/100</f>
        <v>0</v>
      </c>
      <c r="P44" t="s">
        <v>27</v>
      </c>
    </row>
    <row r="45" spans="1:16" ht="25.5" x14ac:dyDescent="0.2">
      <c r="A45" s="34" t="s">
        <v>56</v>
      </c>
      <c r="E45" s="35" t="s">
        <v>91</v>
      </c>
    </row>
    <row r="46" spans="1:16" x14ac:dyDescent="0.2">
      <c r="A46" s="36" t="s">
        <v>58</v>
      </c>
      <c r="E46" s="37" t="s">
        <v>52</v>
      </c>
    </row>
    <row r="47" spans="1:16" ht="38.25" x14ac:dyDescent="0.2">
      <c r="A47" t="s">
        <v>59</v>
      </c>
      <c r="E47" s="35" t="s">
        <v>92</v>
      </c>
    </row>
    <row r="48" spans="1:16" x14ac:dyDescent="0.2">
      <c r="A48" s="24" t="s">
        <v>50</v>
      </c>
      <c r="B48" s="29" t="s">
        <v>44</v>
      </c>
      <c r="C48" s="29" t="s">
        <v>93</v>
      </c>
      <c r="D48" s="24" t="s">
        <v>70</v>
      </c>
      <c r="E48" s="30" t="s">
        <v>94</v>
      </c>
      <c r="F48" s="31" t="s">
        <v>95</v>
      </c>
      <c r="G48" s="32">
        <v>1</v>
      </c>
      <c r="H48" s="33"/>
      <c r="I48" s="33">
        <f>ROUND(ROUND(H48,2)*ROUND(G48,3),2)</f>
        <v>0</v>
      </c>
      <c r="J48" s="31" t="s">
        <v>55</v>
      </c>
      <c r="O48">
        <f>(I48*21)/100</f>
        <v>0</v>
      </c>
      <c r="P48" t="s">
        <v>27</v>
      </c>
    </row>
    <row r="49" spans="1:16" ht="25.5" x14ac:dyDescent="0.2">
      <c r="A49" s="34" t="s">
        <v>56</v>
      </c>
      <c r="E49" s="35" t="s">
        <v>96</v>
      </c>
    </row>
    <row r="50" spans="1:16" x14ac:dyDescent="0.2">
      <c r="A50" s="36" t="s">
        <v>58</v>
      </c>
      <c r="E50" s="37" t="s">
        <v>52</v>
      </c>
    </row>
    <row r="51" spans="1:16" x14ac:dyDescent="0.2">
      <c r="A51" t="s">
        <v>59</v>
      </c>
      <c r="E51" s="35" t="s">
        <v>84</v>
      </c>
    </row>
    <row r="52" spans="1:16" x14ac:dyDescent="0.2">
      <c r="A52" s="24" t="s">
        <v>50</v>
      </c>
      <c r="B52" s="29" t="s">
        <v>46</v>
      </c>
      <c r="C52" s="29" t="s">
        <v>93</v>
      </c>
      <c r="D52" s="24" t="s">
        <v>74</v>
      </c>
      <c r="E52" s="30" t="s">
        <v>94</v>
      </c>
      <c r="F52" s="31" t="s">
        <v>95</v>
      </c>
      <c r="G52" s="32">
        <v>1</v>
      </c>
      <c r="H52" s="33"/>
      <c r="I52" s="33">
        <f>ROUND(ROUND(H52,2)*ROUND(G52,3),2)</f>
        <v>0</v>
      </c>
      <c r="J52" s="31" t="s">
        <v>55</v>
      </c>
      <c r="O52">
        <f>(I52*21)/100</f>
        <v>0</v>
      </c>
      <c r="P52" t="s">
        <v>27</v>
      </c>
    </row>
    <row r="53" spans="1:16" ht="25.5" x14ac:dyDescent="0.2">
      <c r="A53" s="34" t="s">
        <v>56</v>
      </c>
      <c r="E53" s="35" t="s">
        <v>97</v>
      </c>
    </row>
    <row r="54" spans="1:16" x14ac:dyDescent="0.2">
      <c r="A54" s="36" t="s">
        <v>58</v>
      </c>
      <c r="E54" s="37" t="s">
        <v>52</v>
      </c>
    </row>
    <row r="55" spans="1:16" x14ac:dyDescent="0.2">
      <c r="A55" t="s">
        <v>59</v>
      </c>
      <c r="E55" s="35" t="s">
        <v>84</v>
      </c>
    </row>
    <row r="56" spans="1:16" x14ac:dyDescent="0.2">
      <c r="A56" s="24" t="s">
        <v>50</v>
      </c>
      <c r="B56" s="29" t="s">
        <v>98</v>
      </c>
      <c r="C56" s="29" t="s">
        <v>99</v>
      </c>
      <c r="D56" s="24" t="s">
        <v>52</v>
      </c>
      <c r="E56" s="30" t="s">
        <v>100</v>
      </c>
      <c r="F56" s="31" t="s">
        <v>95</v>
      </c>
      <c r="G56" s="32">
        <v>1</v>
      </c>
      <c r="H56" s="33"/>
      <c r="I56" s="33">
        <f>ROUND(ROUND(H56,2)*ROUND(G56,3),2)</f>
        <v>0</v>
      </c>
      <c r="J56" s="31" t="s">
        <v>55</v>
      </c>
      <c r="O56">
        <f>(I56*21)/100</f>
        <v>0</v>
      </c>
      <c r="P56" t="s">
        <v>27</v>
      </c>
    </row>
    <row r="57" spans="1:16" x14ac:dyDescent="0.2">
      <c r="A57" s="34" t="s">
        <v>56</v>
      </c>
      <c r="E57" s="35" t="s">
        <v>101</v>
      </c>
    </row>
    <row r="58" spans="1:16" x14ac:dyDescent="0.2">
      <c r="A58" s="36" t="s">
        <v>58</v>
      </c>
      <c r="E58" s="37" t="s">
        <v>52</v>
      </c>
    </row>
    <row r="59" spans="1:16" x14ac:dyDescent="0.2">
      <c r="A59" t="s">
        <v>59</v>
      </c>
      <c r="E59" s="35" t="s">
        <v>84</v>
      </c>
    </row>
    <row r="60" spans="1:16" x14ac:dyDescent="0.2">
      <c r="A60" s="24" t="s">
        <v>50</v>
      </c>
      <c r="B60" s="29" t="s">
        <v>102</v>
      </c>
      <c r="C60" s="29" t="s">
        <v>103</v>
      </c>
      <c r="D60" s="24" t="s">
        <v>52</v>
      </c>
      <c r="E60" s="30" t="s">
        <v>104</v>
      </c>
      <c r="F60" s="31" t="s">
        <v>54</v>
      </c>
      <c r="G60" s="32">
        <v>1</v>
      </c>
      <c r="H60" s="33"/>
      <c r="I60" s="33">
        <f>ROUND(ROUND(H60,2)*ROUND(G60,3),2)</f>
        <v>0</v>
      </c>
      <c r="J60" s="31" t="s">
        <v>55</v>
      </c>
      <c r="O60">
        <f>(I60*21)/100</f>
        <v>0</v>
      </c>
      <c r="P60" t="s">
        <v>27</v>
      </c>
    </row>
    <row r="61" spans="1:16" ht="38.25" x14ac:dyDescent="0.2">
      <c r="A61" s="34" t="s">
        <v>56</v>
      </c>
      <c r="E61" s="35" t="s">
        <v>105</v>
      </c>
    </row>
    <row r="62" spans="1:16" x14ac:dyDescent="0.2">
      <c r="A62" s="36" t="s">
        <v>58</v>
      </c>
      <c r="E62" s="37" t="s">
        <v>52</v>
      </c>
    </row>
    <row r="63" spans="1:16" x14ac:dyDescent="0.2">
      <c r="A63" t="s">
        <v>59</v>
      </c>
      <c r="E63" s="35" t="s">
        <v>84</v>
      </c>
    </row>
    <row r="64" spans="1:16" x14ac:dyDescent="0.2">
      <c r="A64" s="24" t="s">
        <v>50</v>
      </c>
      <c r="B64" s="29" t="s">
        <v>106</v>
      </c>
      <c r="C64" s="29" t="s">
        <v>107</v>
      </c>
      <c r="D64" s="24" t="s">
        <v>52</v>
      </c>
      <c r="E64" s="30" t="s">
        <v>108</v>
      </c>
      <c r="F64" s="31" t="s">
        <v>54</v>
      </c>
      <c r="G64" s="32">
        <v>1</v>
      </c>
      <c r="H64" s="33"/>
      <c r="I64" s="33">
        <f>ROUND(ROUND(H64,2)*ROUND(G64,3),2)</f>
        <v>0</v>
      </c>
      <c r="J64" s="31" t="s">
        <v>55</v>
      </c>
      <c r="O64">
        <f>(I64*21)/100</f>
        <v>0</v>
      </c>
      <c r="P64" t="s">
        <v>27</v>
      </c>
    </row>
    <row r="65" spans="1:16" ht="25.5" x14ac:dyDescent="0.2">
      <c r="A65" s="34" t="s">
        <v>56</v>
      </c>
      <c r="E65" s="35" t="s">
        <v>109</v>
      </c>
    </row>
    <row r="66" spans="1:16" x14ac:dyDescent="0.2">
      <c r="A66" s="36" t="s">
        <v>58</v>
      </c>
      <c r="E66" s="37" t="s">
        <v>52</v>
      </c>
    </row>
    <row r="67" spans="1:16" x14ac:dyDescent="0.2">
      <c r="A67" t="s">
        <v>59</v>
      </c>
      <c r="E67" s="35" t="s">
        <v>84</v>
      </c>
    </row>
    <row r="68" spans="1:16" x14ac:dyDescent="0.2">
      <c r="A68" s="24" t="s">
        <v>50</v>
      </c>
      <c r="B68" s="29" t="s">
        <v>110</v>
      </c>
      <c r="C68" s="29" t="s">
        <v>111</v>
      </c>
      <c r="D68" s="24" t="s">
        <v>52</v>
      </c>
      <c r="E68" s="30" t="s">
        <v>112</v>
      </c>
      <c r="F68" s="31" t="s">
        <v>54</v>
      </c>
      <c r="G68" s="32">
        <v>1</v>
      </c>
      <c r="H68" s="33"/>
      <c r="I68" s="33">
        <f>ROUND(ROUND(H68,2)*ROUND(G68,3),2)</f>
        <v>0</v>
      </c>
      <c r="J68" s="31" t="s">
        <v>55</v>
      </c>
      <c r="O68">
        <f>(I68*21)/100</f>
        <v>0</v>
      </c>
      <c r="P68" t="s">
        <v>27</v>
      </c>
    </row>
    <row r="69" spans="1:16" ht="25.5" x14ac:dyDescent="0.2">
      <c r="A69" s="34" t="s">
        <v>56</v>
      </c>
      <c r="E69" s="35" t="s">
        <v>113</v>
      </c>
    </row>
    <row r="70" spans="1:16" x14ac:dyDescent="0.2">
      <c r="A70" s="36" t="s">
        <v>58</v>
      </c>
      <c r="E70" s="37" t="s">
        <v>52</v>
      </c>
    </row>
    <row r="71" spans="1:16" ht="76.5" x14ac:dyDescent="0.2">
      <c r="A71" t="s">
        <v>59</v>
      </c>
      <c r="E71" s="35" t="s">
        <v>114</v>
      </c>
    </row>
    <row r="72" spans="1:16" x14ac:dyDescent="0.2">
      <c r="A72" s="24" t="s">
        <v>50</v>
      </c>
      <c r="B72" s="29" t="s">
        <v>115</v>
      </c>
      <c r="C72" s="29" t="s">
        <v>116</v>
      </c>
      <c r="D72" s="24" t="s">
        <v>52</v>
      </c>
      <c r="E72" s="30" t="s">
        <v>117</v>
      </c>
      <c r="F72" s="31" t="s">
        <v>54</v>
      </c>
      <c r="G72" s="32">
        <v>1</v>
      </c>
      <c r="H72" s="33"/>
      <c r="I72" s="33">
        <f>ROUND(ROUND(H72,2)*ROUND(G72,3),2)</f>
        <v>0</v>
      </c>
      <c r="J72" s="31" t="s">
        <v>55</v>
      </c>
      <c r="O72">
        <f>(I72*21)/100</f>
        <v>0</v>
      </c>
      <c r="P72" t="s">
        <v>27</v>
      </c>
    </row>
    <row r="73" spans="1:16" x14ac:dyDescent="0.2">
      <c r="A73" s="34" t="s">
        <v>56</v>
      </c>
      <c r="E73" s="35" t="s">
        <v>118</v>
      </c>
    </row>
    <row r="74" spans="1:16" x14ac:dyDescent="0.2">
      <c r="A74" s="36" t="s">
        <v>58</v>
      </c>
      <c r="E74" s="37" t="s">
        <v>52</v>
      </c>
    </row>
    <row r="75" spans="1:16" x14ac:dyDescent="0.2">
      <c r="A75" t="s">
        <v>59</v>
      </c>
      <c r="E75" s="35" t="s">
        <v>84</v>
      </c>
    </row>
    <row r="76" spans="1:16" x14ac:dyDescent="0.2">
      <c r="A76" s="24" t="s">
        <v>50</v>
      </c>
      <c r="B76" s="29" t="s">
        <v>119</v>
      </c>
      <c r="C76" s="29" t="s">
        <v>120</v>
      </c>
      <c r="D76" s="24" t="s">
        <v>52</v>
      </c>
      <c r="E76" s="30" t="s">
        <v>121</v>
      </c>
      <c r="F76" s="31" t="s">
        <v>95</v>
      </c>
      <c r="G76" s="32">
        <v>1</v>
      </c>
      <c r="H76" s="33"/>
      <c r="I76" s="33">
        <f>ROUND(ROUND(H76,2)*ROUND(G76,3),2)</f>
        <v>0</v>
      </c>
      <c r="J76" s="31" t="s">
        <v>55</v>
      </c>
      <c r="O76">
        <f>(I76*21)/100</f>
        <v>0</v>
      </c>
      <c r="P76" t="s">
        <v>27</v>
      </c>
    </row>
    <row r="77" spans="1:16" x14ac:dyDescent="0.2">
      <c r="A77" s="34" t="s">
        <v>56</v>
      </c>
      <c r="E77" s="35" t="s">
        <v>122</v>
      </c>
    </row>
    <row r="78" spans="1:16" x14ac:dyDescent="0.2">
      <c r="A78" s="36" t="s">
        <v>58</v>
      </c>
      <c r="E78" s="37" t="s">
        <v>52</v>
      </c>
    </row>
    <row r="79" spans="1:16" ht="51" x14ac:dyDescent="0.2">
      <c r="A79" t="s">
        <v>59</v>
      </c>
      <c r="E79" s="35" t="s">
        <v>123</v>
      </c>
    </row>
    <row r="80" spans="1:16" x14ac:dyDescent="0.2">
      <c r="A80" s="24" t="s">
        <v>50</v>
      </c>
      <c r="B80" s="29" t="s">
        <v>124</v>
      </c>
      <c r="C80" s="29" t="s">
        <v>125</v>
      </c>
      <c r="D80" s="24" t="s">
        <v>52</v>
      </c>
      <c r="E80" s="30" t="s">
        <v>126</v>
      </c>
      <c r="F80" s="31" t="s">
        <v>54</v>
      </c>
      <c r="G80" s="32">
        <v>1</v>
      </c>
      <c r="H80" s="33"/>
      <c r="I80" s="33">
        <f>ROUND(ROUND(H80,2)*ROUND(G80,3),2)</f>
        <v>0</v>
      </c>
      <c r="J80" s="31" t="s">
        <v>55</v>
      </c>
      <c r="O80">
        <f>(I80*21)/100</f>
        <v>0</v>
      </c>
      <c r="P80" t="s">
        <v>27</v>
      </c>
    </row>
    <row r="81" spans="1:16" ht="25.5" x14ac:dyDescent="0.2">
      <c r="A81" s="34" t="s">
        <v>56</v>
      </c>
      <c r="E81" s="35" t="s">
        <v>127</v>
      </c>
    </row>
    <row r="82" spans="1:16" x14ac:dyDescent="0.2">
      <c r="A82" s="36" t="s">
        <v>58</v>
      </c>
      <c r="E82" s="37" t="s">
        <v>52</v>
      </c>
    </row>
    <row r="83" spans="1:16" x14ac:dyDescent="0.2">
      <c r="A83" t="s">
        <v>59</v>
      </c>
      <c r="E83" s="35" t="s">
        <v>84</v>
      </c>
    </row>
    <row r="84" spans="1:16" x14ac:dyDescent="0.2">
      <c r="A84" s="24" t="s">
        <v>50</v>
      </c>
      <c r="B84" s="29" t="s">
        <v>128</v>
      </c>
      <c r="C84" s="29" t="s">
        <v>129</v>
      </c>
      <c r="D84" s="24" t="s">
        <v>52</v>
      </c>
      <c r="E84" s="30" t="s">
        <v>130</v>
      </c>
      <c r="F84" s="31" t="s">
        <v>54</v>
      </c>
      <c r="G84" s="32">
        <v>1</v>
      </c>
      <c r="H84" s="33"/>
      <c r="I84" s="33">
        <f>ROUND(ROUND(H84,2)*ROUND(G84,3),2)</f>
        <v>0</v>
      </c>
      <c r="J84" s="31" t="s">
        <v>55</v>
      </c>
      <c r="O84">
        <f>(I84*21)/100</f>
        <v>0</v>
      </c>
      <c r="P84" t="s">
        <v>27</v>
      </c>
    </row>
    <row r="85" spans="1:16" ht="63.75" x14ac:dyDescent="0.2">
      <c r="A85" s="34" t="s">
        <v>56</v>
      </c>
      <c r="E85" s="35" t="s">
        <v>131</v>
      </c>
    </row>
    <row r="86" spans="1:16" x14ac:dyDescent="0.2">
      <c r="A86" s="36" t="s">
        <v>58</v>
      </c>
      <c r="E86" s="37" t="s">
        <v>52</v>
      </c>
    </row>
    <row r="87" spans="1:16" x14ac:dyDescent="0.2">
      <c r="A87" t="s">
        <v>59</v>
      </c>
      <c r="E87" s="35" t="s">
        <v>132</v>
      </c>
    </row>
    <row r="88" spans="1:16" ht="25.5" x14ac:dyDescent="0.2">
      <c r="A88" s="24" t="s">
        <v>50</v>
      </c>
      <c r="B88" s="29" t="s">
        <v>133</v>
      </c>
      <c r="C88" s="29" t="s">
        <v>134</v>
      </c>
      <c r="D88" s="24" t="s">
        <v>52</v>
      </c>
      <c r="E88" s="30" t="s">
        <v>135</v>
      </c>
      <c r="F88" s="31" t="s">
        <v>95</v>
      </c>
      <c r="G88" s="32">
        <v>17</v>
      </c>
      <c r="H88" s="33"/>
      <c r="I88" s="33">
        <f>ROUND(ROUND(H88,2)*ROUND(G88,3),2)</f>
        <v>0</v>
      </c>
      <c r="J88" s="31" t="s">
        <v>55</v>
      </c>
      <c r="O88">
        <f>(I88*21)/100</f>
        <v>0</v>
      </c>
      <c r="P88" t="s">
        <v>27</v>
      </c>
    </row>
    <row r="89" spans="1:16" ht="89.25" x14ac:dyDescent="0.2">
      <c r="A89" s="34" t="s">
        <v>56</v>
      </c>
      <c r="E89" s="35" t="s">
        <v>136</v>
      </c>
    </row>
    <row r="90" spans="1:16" x14ac:dyDescent="0.2">
      <c r="A90" s="36" t="s">
        <v>58</v>
      </c>
      <c r="E90" s="37" t="s">
        <v>52</v>
      </c>
    </row>
    <row r="91" spans="1:16" ht="63.75" x14ac:dyDescent="0.2">
      <c r="A91" t="s">
        <v>59</v>
      </c>
      <c r="E91" s="35" t="s">
        <v>137</v>
      </c>
    </row>
    <row r="92" spans="1:16" ht="25.5" x14ac:dyDescent="0.2">
      <c r="A92" s="24" t="s">
        <v>50</v>
      </c>
      <c r="B92" s="29" t="s">
        <v>138</v>
      </c>
      <c r="C92" s="29" t="s">
        <v>139</v>
      </c>
      <c r="D92" s="24" t="s">
        <v>52</v>
      </c>
      <c r="E92" s="30" t="s">
        <v>140</v>
      </c>
      <c r="F92" s="31" t="s">
        <v>95</v>
      </c>
      <c r="G92" s="32">
        <v>1</v>
      </c>
      <c r="H92" s="33"/>
      <c r="I92" s="33">
        <f>ROUND(ROUND(H92,2)*ROUND(G92,3),2)</f>
        <v>0</v>
      </c>
      <c r="J92" s="31" t="s">
        <v>55</v>
      </c>
      <c r="O92">
        <f>(I92*21)/100</f>
        <v>0</v>
      </c>
      <c r="P92" t="s">
        <v>27</v>
      </c>
    </row>
    <row r="93" spans="1:16" ht="25.5" x14ac:dyDescent="0.2">
      <c r="A93" s="34" t="s">
        <v>56</v>
      </c>
      <c r="E93" s="35" t="s">
        <v>141</v>
      </c>
    </row>
    <row r="94" spans="1:16" x14ac:dyDescent="0.2">
      <c r="A94" s="36" t="s">
        <v>58</v>
      </c>
      <c r="E94" s="37" t="s">
        <v>52</v>
      </c>
    </row>
    <row r="95" spans="1:16" ht="63.75" x14ac:dyDescent="0.2">
      <c r="A95" t="s">
        <v>59</v>
      </c>
      <c r="E95" s="35" t="s">
        <v>137</v>
      </c>
    </row>
    <row r="96" spans="1:16" ht="25.5" x14ac:dyDescent="0.2">
      <c r="A96" s="24" t="s">
        <v>50</v>
      </c>
      <c r="B96" s="29" t="s">
        <v>142</v>
      </c>
      <c r="C96" s="29" t="s">
        <v>143</v>
      </c>
      <c r="D96" s="24" t="s">
        <v>52</v>
      </c>
      <c r="E96" s="30" t="s">
        <v>144</v>
      </c>
      <c r="F96" s="31" t="s">
        <v>95</v>
      </c>
      <c r="G96" s="32">
        <v>6</v>
      </c>
      <c r="H96" s="33"/>
      <c r="I96" s="33">
        <f>ROUND(ROUND(H96,2)*ROUND(G96,3),2)</f>
        <v>0</v>
      </c>
      <c r="J96" s="31" t="s">
        <v>55</v>
      </c>
      <c r="O96">
        <f>(I96*21)/100</f>
        <v>0</v>
      </c>
      <c r="P96" t="s">
        <v>27</v>
      </c>
    </row>
    <row r="97" spans="1:16" ht="63.75" x14ac:dyDescent="0.2">
      <c r="A97" s="34" t="s">
        <v>56</v>
      </c>
      <c r="E97" s="35" t="s">
        <v>145</v>
      </c>
    </row>
    <row r="98" spans="1:16" x14ac:dyDescent="0.2">
      <c r="A98" s="36" t="s">
        <v>58</v>
      </c>
      <c r="E98" s="37" t="s">
        <v>52</v>
      </c>
    </row>
    <row r="99" spans="1:16" ht="63.75" x14ac:dyDescent="0.2">
      <c r="A99" t="s">
        <v>59</v>
      </c>
      <c r="E99" s="35" t="s">
        <v>146</v>
      </c>
    </row>
    <row r="100" spans="1:16" ht="25.5" x14ac:dyDescent="0.2">
      <c r="A100" s="24" t="s">
        <v>50</v>
      </c>
      <c r="B100" s="29" t="s">
        <v>147</v>
      </c>
      <c r="C100" s="29" t="s">
        <v>148</v>
      </c>
      <c r="D100" s="24" t="s">
        <v>52</v>
      </c>
      <c r="E100" s="30" t="s">
        <v>149</v>
      </c>
      <c r="F100" s="31" t="s">
        <v>95</v>
      </c>
      <c r="G100" s="32">
        <v>2</v>
      </c>
      <c r="H100" s="33"/>
      <c r="I100" s="33">
        <f>ROUND(ROUND(H100,2)*ROUND(G100,3),2)</f>
        <v>0</v>
      </c>
      <c r="J100" s="31" t="s">
        <v>55</v>
      </c>
      <c r="O100">
        <f>(I100*21)/100</f>
        <v>0</v>
      </c>
      <c r="P100" t="s">
        <v>27</v>
      </c>
    </row>
    <row r="101" spans="1:16" ht="38.25" x14ac:dyDescent="0.2">
      <c r="A101" s="34" t="s">
        <v>56</v>
      </c>
      <c r="E101" s="35" t="s">
        <v>150</v>
      </c>
    </row>
    <row r="102" spans="1:16" x14ac:dyDescent="0.2">
      <c r="A102" s="36" t="s">
        <v>58</v>
      </c>
      <c r="E102" s="37" t="s">
        <v>52</v>
      </c>
    </row>
    <row r="103" spans="1:16" ht="76.5" x14ac:dyDescent="0.2">
      <c r="A103" t="s">
        <v>59</v>
      </c>
      <c r="E103" s="35" t="s">
        <v>151</v>
      </c>
    </row>
    <row r="104" spans="1:16" ht="25.5" x14ac:dyDescent="0.2">
      <c r="A104" s="24" t="s">
        <v>50</v>
      </c>
      <c r="B104" s="29" t="s">
        <v>152</v>
      </c>
      <c r="C104" s="29" t="s">
        <v>153</v>
      </c>
      <c r="D104" s="24" t="s">
        <v>52</v>
      </c>
      <c r="E104" s="30" t="s">
        <v>154</v>
      </c>
      <c r="F104" s="31" t="s">
        <v>95</v>
      </c>
      <c r="G104" s="32">
        <v>2</v>
      </c>
      <c r="H104" s="33"/>
      <c r="I104" s="33">
        <f>ROUND(ROUND(H104,2)*ROUND(G104,3),2)</f>
        <v>0</v>
      </c>
      <c r="J104" s="31" t="s">
        <v>55</v>
      </c>
      <c r="O104">
        <f>(I104*21)/100</f>
        <v>0</v>
      </c>
      <c r="P104" t="s">
        <v>27</v>
      </c>
    </row>
    <row r="105" spans="1:16" ht="38.25" x14ac:dyDescent="0.2">
      <c r="A105" s="34" t="s">
        <v>56</v>
      </c>
      <c r="E105" s="35" t="s">
        <v>155</v>
      </c>
    </row>
    <row r="106" spans="1:16" x14ac:dyDescent="0.2">
      <c r="A106" s="36" t="s">
        <v>58</v>
      </c>
      <c r="E106" s="37" t="s">
        <v>52</v>
      </c>
    </row>
    <row r="107" spans="1:16" ht="63.75" x14ac:dyDescent="0.2">
      <c r="A107" t="s">
        <v>59</v>
      </c>
      <c r="E107" s="35" t="s">
        <v>156</v>
      </c>
    </row>
    <row r="108" spans="1:16" ht="25.5" x14ac:dyDescent="0.2">
      <c r="A108" s="24" t="s">
        <v>50</v>
      </c>
      <c r="B108" s="29" t="s">
        <v>157</v>
      </c>
      <c r="C108" s="29" t="s">
        <v>158</v>
      </c>
      <c r="D108" s="24" t="s">
        <v>52</v>
      </c>
      <c r="E108" s="30" t="s">
        <v>159</v>
      </c>
      <c r="F108" s="31" t="s">
        <v>95</v>
      </c>
      <c r="G108" s="32">
        <v>19</v>
      </c>
      <c r="H108" s="33"/>
      <c r="I108" s="33">
        <f>ROUND(ROUND(H108,2)*ROUND(G108,3),2)</f>
        <v>0</v>
      </c>
      <c r="J108" s="31" t="s">
        <v>55</v>
      </c>
      <c r="O108">
        <f>(I108*21)/100</f>
        <v>0</v>
      </c>
      <c r="P108" t="s">
        <v>27</v>
      </c>
    </row>
    <row r="109" spans="1:16" ht="63.75" x14ac:dyDescent="0.2">
      <c r="A109" s="34" t="s">
        <v>56</v>
      </c>
      <c r="E109" s="35" t="s">
        <v>160</v>
      </c>
    </row>
    <row r="110" spans="1:16" x14ac:dyDescent="0.2">
      <c r="A110" s="36" t="s">
        <v>58</v>
      </c>
      <c r="E110" s="37" t="s">
        <v>52</v>
      </c>
    </row>
    <row r="111" spans="1:16" ht="63.75" x14ac:dyDescent="0.2">
      <c r="A111" t="s">
        <v>59</v>
      </c>
      <c r="E111" s="35" t="s">
        <v>156</v>
      </c>
    </row>
    <row r="112" spans="1:16" ht="25.5" x14ac:dyDescent="0.2">
      <c r="A112" s="24" t="s">
        <v>50</v>
      </c>
      <c r="B112" s="29" t="s">
        <v>161</v>
      </c>
      <c r="C112" s="29" t="s">
        <v>162</v>
      </c>
      <c r="D112" s="24" t="s">
        <v>52</v>
      </c>
      <c r="E112" s="30" t="s">
        <v>163</v>
      </c>
      <c r="F112" s="31" t="s">
        <v>95</v>
      </c>
      <c r="G112" s="32">
        <v>19</v>
      </c>
      <c r="H112" s="33"/>
      <c r="I112" s="33">
        <f>ROUND(ROUND(H112,2)*ROUND(G112,3),2)</f>
        <v>0</v>
      </c>
      <c r="J112" s="31" t="s">
        <v>55</v>
      </c>
      <c r="O112">
        <f>(I112*21)/100</f>
        <v>0</v>
      </c>
      <c r="P112" t="s">
        <v>27</v>
      </c>
    </row>
    <row r="113" spans="1:16" ht="51" x14ac:dyDescent="0.2">
      <c r="A113" s="34" t="s">
        <v>56</v>
      </c>
      <c r="E113" s="35" t="s">
        <v>164</v>
      </c>
    </row>
    <row r="114" spans="1:16" x14ac:dyDescent="0.2">
      <c r="A114" s="36" t="s">
        <v>58</v>
      </c>
      <c r="E114" s="37" t="s">
        <v>52</v>
      </c>
    </row>
    <row r="115" spans="1:16" ht="51" x14ac:dyDescent="0.2">
      <c r="A115" t="s">
        <v>59</v>
      </c>
      <c r="E115" s="35" t="s">
        <v>165</v>
      </c>
    </row>
    <row r="116" spans="1:16" x14ac:dyDescent="0.2">
      <c r="A116" s="24" t="s">
        <v>50</v>
      </c>
      <c r="B116" s="29" t="s">
        <v>166</v>
      </c>
      <c r="C116" s="29" t="s">
        <v>167</v>
      </c>
      <c r="D116" s="24" t="s">
        <v>52</v>
      </c>
      <c r="E116" s="30" t="s">
        <v>168</v>
      </c>
      <c r="F116" s="31" t="s">
        <v>169</v>
      </c>
      <c r="G116" s="32">
        <v>10</v>
      </c>
      <c r="H116" s="33"/>
      <c r="I116" s="33">
        <f>ROUND(ROUND(H116,2)*ROUND(G116,3),2)</f>
        <v>0</v>
      </c>
      <c r="J116" s="31" t="s">
        <v>55</v>
      </c>
      <c r="O116">
        <f>(I116*21)/100</f>
        <v>0</v>
      </c>
      <c r="P116" t="s">
        <v>27</v>
      </c>
    </row>
    <row r="117" spans="1:16" x14ac:dyDescent="0.2">
      <c r="A117" s="34" t="s">
        <v>56</v>
      </c>
      <c r="E117" s="35" t="s">
        <v>170</v>
      </c>
    </row>
    <row r="118" spans="1:16" x14ac:dyDescent="0.2">
      <c r="A118" s="36" t="s">
        <v>58</v>
      </c>
      <c r="E118" s="37" t="s">
        <v>52</v>
      </c>
    </row>
    <row r="119" spans="1:16" ht="25.5" x14ac:dyDescent="0.2">
      <c r="A119" t="s">
        <v>59</v>
      </c>
      <c r="E119" s="35" t="s">
        <v>171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59055118110236204" right="0.59055118110236204" top="0.59055118110236204" bottom="0.59055118110236204" header="0.39370078740157499" footer="0.39370078740157499"/>
  <pageSetup paperSize="9" scale="58" fitToHeight="0" orientation="portrait" cellComments="atEnd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0+O9+O30+O47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0">
        <f>0+I9+I30+I47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172</v>
      </c>
      <c r="D4" s="7"/>
      <c r="E4" s="19" t="s">
        <v>173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5" t="s">
        <v>47</v>
      </c>
      <c r="B9" s="25"/>
      <c r="C9" s="26" t="s">
        <v>31</v>
      </c>
      <c r="D9" s="25"/>
      <c r="E9" s="27" t="s">
        <v>174</v>
      </c>
      <c r="F9" s="25"/>
      <c r="G9" s="25"/>
      <c r="H9" s="25"/>
      <c r="I9" s="28">
        <f>0+Q9</f>
        <v>0</v>
      </c>
      <c r="J9" s="25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4" t="s">
        <v>50</v>
      </c>
      <c r="B10" s="29" t="s">
        <v>28</v>
      </c>
      <c r="C10" s="29" t="s">
        <v>175</v>
      </c>
      <c r="D10" s="24" t="s">
        <v>70</v>
      </c>
      <c r="E10" s="30" t="s">
        <v>176</v>
      </c>
      <c r="F10" s="31" t="s">
        <v>177</v>
      </c>
      <c r="G10" s="32">
        <v>2.1339999999999999</v>
      </c>
      <c r="H10" s="33"/>
      <c r="I10" s="33">
        <f>ROUND(ROUND(H10,2)*ROUND(G10,3),2)</f>
        <v>0</v>
      </c>
      <c r="J10" s="31" t="s">
        <v>55</v>
      </c>
      <c r="O10">
        <f>(I10*21)/100</f>
        <v>0</v>
      </c>
      <c r="P10" t="s">
        <v>27</v>
      </c>
    </row>
    <row r="11" spans="1:18" x14ac:dyDescent="0.2">
      <c r="A11" s="34" t="s">
        <v>56</v>
      </c>
      <c r="E11" s="35" t="s">
        <v>178</v>
      </c>
    </row>
    <row r="12" spans="1:18" x14ac:dyDescent="0.2">
      <c r="A12" s="36" t="s">
        <v>58</v>
      </c>
      <c r="E12" s="37" t="s">
        <v>179</v>
      </c>
    </row>
    <row r="13" spans="1:18" ht="25.5" x14ac:dyDescent="0.2">
      <c r="A13" t="s">
        <v>59</v>
      </c>
      <c r="E13" s="35" t="s">
        <v>180</v>
      </c>
    </row>
    <row r="14" spans="1:18" x14ac:dyDescent="0.2">
      <c r="A14" s="24" t="s">
        <v>50</v>
      </c>
      <c r="B14" s="29" t="s">
        <v>27</v>
      </c>
      <c r="C14" s="29" t="s">
        <v>175</v>
      </c>
      <c r="D14" s="24" t="s">
        <v>74</v>
      </c>
      <c r="E14" s="30" t="s">
        <v>176</v>
      </c>
      <c r="F14" s="31" t="s">
        <v>177</v>
      </c>
      <c r="G14" s="32">
        <v>85.024000000000001</v>
      </c>
      <c r="H14" s="33"/>
      <c r="I14" s="33">
        <f>ROUND(ROUND(H14,2)*ROUND(G14,3),2)</f>
        <v>0</v>
      </c>
      <c r="J14" s="31" t="s">
        <v>55</v>
      </c>
      <c r="O14">
        <f>(I14*21)/100</f>
        <v>0</v>
      </c>
      <c r="P14" t="s">
        <v>27</v>
      </c>
    </row>
    <row r="15" spans="1:18" x14ac:dyDescent="0.2">
      <c r="A15" s="34" t="s">
        <v>56</v>
      </c>
      <c r="E15" s="35" t="s">
        <v>181</v>
      </c>
    </row>
    <row r="16" spans="1:18" x14ac:dyDescent="0.2">
      <c r="A16" s="36" t="s">
        <v>58</v>
      </c>
      <c r="E16" s="37" t="s">
        <v>52</v>
      </c>
    </row>
    <row r="17" spans="1:18" ht="25.5" x14ac:dyDescent="0.2">
      <c r="A17" t="s">
        <v>59</v>
      </c>
      <c r="E17" s="35" t="s">
        <v>180</v>
      </c>
    </row>
    <row r="18" spans="1:18" x14ac:dyDescent="0.2">
      <c r="A18" s="24" t="s">
        <v>50</v>
      </c>
      <c r="B18" s="29" t="s">
        <v>25</v>
      </c>
      <c r="C18" s="29" t="s">
        <v>175</v>
      </c>
      <c r="D18" s="24" t="s">
        <v>76</v>
      </c>
      <c r="E18" s="30" t="s">
        <v>176</v>
      </c>
      <c r="F18" s="31" t="s">
        <v>177</v>
      </c>
      <c r="G18" s="32">
        <v>32.578000000000003</v>
      </c>
      <c r="H18" s="33"/>
      <c r="I18" s="33">
        <f>ROUND(ROUND(H18,2)*ROUND(G18,3),2)</f>
        <v>0</v>
      </c>
      <c r="J18" s="31" t="s">
        <v>55</v>
      </c>
      <c r="O18">
        <f>(I18*21)/100</f>
        <v>0</v>
      </c>
      <c r="P18" t="s">
        <v>27</v>
      </c>
    </row>
    <row r="19" spans="1:18" x14ac:dyDescent="0.2">
      <c r="A19" s="34" t="s">
        <v>56</v>
      </c>
      <c r="E19" s="35" t="s">
        <v>182</v>
      </c>
    </row>
    <row r="20" spans="1:18" x14ac:dyDescent="0.2">
      <c r="A20" s="36" t="s">
        <v>58</v>
      </c>
      <c r="E20" s="37" t="s">
        <v>52</v>
      </c>
    </row>
    <row r="21" spans="1:18" ht="25.5" x14ac:dyDescent="0.2">
      <c r="A21" t="s">
        <v>59</v>
      </c>
      <c r="E21" s="35" t="s">
        <v>180</v>
      </c>
    </row>
    <row r="22" spans="1:18" x14ac:dyDescent="0.2">
      <c r="A22" s="24" t="s">
        <v>50</v>
      </c>
      <c r="B22" s="29" t="s">
        <v>36</v>
      </c>
      <c r="C22" s="29" t="s">
        <v>175</v>
      </c>
      <c r="D22" s="24" t="s">
        <v>78</v>
      </c>
      <c r="E22" s="30" t="s">
        <v>176</v>
      </c>
      <c r="F22" s="31" t="s">
        <v>177</v>
      </c>
      <c r="G22" s="32">
        <v>1.2250000000000001</v>
      </c>
      <c r="H22" s="33"/>
      <c r="I22" s="33">
        <f>ROUND(ROUND(H22,2)*ROUND(G22,3),2)</f>
        <v>0</v>
      </c>
      <c r="J22" s="31" t="s">
        <v>55</v>
      </c>
      <c r="O22">
        <f>(I22*21)/100</f>
        <v>0</v>
      </c>
      <c r="P22" t="s">
        <v>27</v>
      </c>
    </row>
    <row r="23" spans="1:18" x14ac:dyDescent="0.2">
      <c r="A23" s="34" t="s">
        <v>56</v>
      </c>
      <c r="E23" s="35" t="s">
        <v>183</v>
      </c>
    </row>
    <row r="24" spans="1:18" x14ac:dyDescent="0.2">
      <c r="A24" s="36" t="s">
        <v>58</v>
      </c>
      <c r="E24" s="37" t="s">
        <v>52</v>
      </c>
    </row>
    <row r="25" spans="1:18" ht="25.5" x14ac:dyDescent="0.2">
      <c r="A25" t="s">
        <v>59</v>
      </c>
      <c r="E25" s="35" t="s">
        <v>180</v>
      </c>
    </row>
    <row r="26" spans="1:18" x14ac:dyDescent="0.2">
      <c r="A26" s="24" t="s">
        <v>50</v>
      </c>
      <c r="B26" s="29" t="s">
        <v>38</v>
      </c>
      <c r="C26" s="29" t="s">
        <v>184</v>
      </c>
      <c r="D26" s="24" t="s">
        <v>52</v>
      </c>
      <c r="E26" s="30" t="s">
        <v>176</v>
      </c>
      <c r="F26" s="31" t="s">
        <v>185</v>
      </c>
      <c r="G26" s="32">
        <v>0.57999999999999996</v>
      </c>
      <c r="H26" s="33"/>
      <c r="I26" s="33">
        <f>ROUND(ROUND(H26,2)*ROUND(G26,3),2)</f>
        <v>0</v>
      </c>
      <c r="J26" s="31" t="s">
        <v>55</v>
      </c>
      <c r="O26">
        <f>(I26*21)/100</f>
        <v>0</v>
      </c>
      <c r="P26" t="s">
        <v>27</v>
      </c>
    </row>
    <row r="27" spans="1:18" ht="25.5" x14ac:dyDescent="0.2">
      <c r="A27" s="34" t="s">
        <v>56</v>
      </c>
      <c r="E27" s="35" t="s">
        <v>186</v>
      </c>
    </row>
    <row r="28" spans="1:18" x14ac:dyDescent="0.2">
      <c r="A28" s="36" t="s">
        <v>58</v>
      </c>
      <c r="E28" s="37" t="s">
        <v>187</v>
      </c>
    </row>
    <row r="29" spans="1:18" ht="25.5" x14ac:dyDescent="0.2">
      <c r="A29" t="s">
        <v>59</v>
      </c>
      <c r="E29" s="35" t="s">
        <v>180</v>
      </c>
    </row>
    <row r="30" spans="1:18" ht="12.75" customHeight="1" x14ac:dyDescent="0.2">
      <c r="A30" s="12" t="s">
        <v>47</v>
      </c>
      <c r="B30" s="12"/>
      <c r="C30" s="38" t="s">
        <v>28</v>
      </c>
      <c r="D30" s="12"/>
      <c r="E30" s="27" t="s">
        <v>188</v>
      </c>
      <c r="F30" s="12"/>
      <c r="G30" s="12"/>
      <c r="H30" s="12"/>
      <c r="I30" s="39">
        <f>0+Q30</f>
        <v>0</v>
      </c>
      <c r="J30" s="12"/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24" t="s">
        <v>50</v>
      </c>
      <c r="B31" s="29" t="s">
        <v>26</v>
      </c>
      <c r="C31" s="29" t="s">
        <v>189</v>
      </c>
      <c r="D31" s="24" t="s">
        <v>52</v>
      </c>
      <c r="E31" s="30" t="s">
        <v>190</v>
      </c>
      <c r="F31" s="31" t="s">
        <v>177</v>
      </c>
      <c r="G31" s="32">
        <v>1.2250000000000001</v>
      </c>
      <c r="H31" s="33"/>
      <c r="I31" s="33">
        <f>ROUND(ROUND(H31,2)*ROUND(G31,3),2)</f>
        <v>0</v>
      </c>
      <c r="J31" s="31" t="s">
        <v>55</v>
      </c>
      <c r="O31">
        <f>(I31*21)/100</f>
        <v>0</v>
      </c>
      <c r="P31" t="s">
        <v>27</v>
      </c>
    </row>
    <row r="32" spans="1:18" ht="63.75" x14ac:dyDescent="0.2">
      <c r="A32" s="34" t="s">
        <v>56</v>
      </c>
      <c r="E32" s="35" t="s">
        <v>191</v>
      </c>
    </row>
    <row r="33" spans="1:18" x14ac:dyDescent="0.2">
      <c r="A33" s="36" t="s">
        <v>58</v>
      </c>
      <c r="E33" s="37" t="s">
        <v>192</v>
      </c>
    </row>
    <row r="34" spans="1:18" ht="63.75" x14ac:dyDescent="0.2">
      <c r="A34" t="s">
        <v>59</v>
      </c>
      <c r="E34" s="35" t="s">
        <v>193</v>
      </c>
    </row>
    <row r="35" spans="1:18" ht="25.5" x14ac:dyDescent="0.2">
      <c r="A35" s="24" t="s">
        <v>50</v>
      </c>
      <c r="B35" s="29" t="s">
        <v>80</v>
      </c>
      <c r="C35" s="29" t="s">
        <v>194</v>
      </c>
      <c r="D35" s="24" t="s">
        <v>52</v>
      </c>
      <c r="E35" s="30" t="s">
        <v>195</v>
      </c>
      <c r="F35" s="31" t="s">
        <v>169</v>
      </c>
      <c r="G35" s="32">
        <v>26</v>
      </c>
      <c r="H35" s="33"/>
      <c r="I35" s="33">
        <f>ROUND(ROUND(H35,2)*ROUND(G35,3),2)</f>
        <v>0</v>
      </c>
      <c r="J35" s="31" t="s">
        <v>55</v>
      </c>
      <c r="O35">
        <f>(I35*21)/100</f>
        <v>0</v>
      </c>
      <c r="P35" t="s">
        <v>27</v>
      </c>
    </row>
    <row r="36" spans="1:18" ht="76.5" x14ac:dyDescent="0.2">
      <c r="A36" s="34" t="s">
        <v>56</v>
      </c>
      <c r="E36" s="35" t="s">
        <v>196</v>
      </c>
    </row>
    <row r="37" spans="1:18" x14ac:dyDescent="0.2">
      <c r="A37" s="36" t="s">
        <v>58</v>
      </c>
      <c r="E37" s="37" t="s">
        <v>197</v>
      </c>
    </row>
    <row r="38" spans="1:18" ht="63.75" x14ac:dyDescent="0.2">
      <c r="A38" t="s">
        <v>59</v>
      </c>
      <c r="E38" s="35" t="s">
        <v>193</v>
      </c>
    </row>
    <row r="39" spans="1:18" x14ac:dyDescent="0.2">
      <c r="A39" s="24" t="s">
        <v>50</v>
      </c>
      <c r="B39" s="29" t="s">
        <v>85</v>
      </c>
      <c r="C39" s="29" t="s">
        <v>198</v>
      </c>
      <c r="D39" s="24" t="s">
        <v>52</v>
      </c>
      <c r="E39" s="30" t="s">
        <v>199</v>
      </c>
      <c r="F39" s="31" t="s">
        <v>169</v>
      </c>
      <c r="G39" s="32">
        <v>26</v>
      </c>
      <c r="H39" s="33"/>
      <c r="I39" s="33">
        <f>ROUND(ROUND(H39,2)*ROUND(G39,3),2)</f>
        <v>0</v>
      </c>
      <c r="J39" s="31" t="s">
        <v>55</v>
      </c>
      <c r="O39">
        <f>(I39*21)/100</f>
        <v>0</v>
      </c>
      <c r="P39" t="s">
        <v>27</v>
      </c>
    </row>
    <row r="40" spans="1:18" x14ac:dyDescent="0.2">
      <c r="A40" s="34" t="s">
        <v>56</v>
      </c>
      <c r="E40" s="35" t="s">
        <v>200</v>
      </c>
    </row>
    <row r="41" spans="1:18" x14ac:dyDescent="0.2">
      <c r="A41" s="36" t="s">
        <v>58</v>
      </c>
      <c r="E41" s="37" t="s">
        <v>197</v>
      </c>
    </row>
    <row r="42" spans="1:18" ht="63.75" x14ac:dyDescent="0.2">
      <c r="A42" t="s">
        <v>59</v>
      </c>
      <c r="E42" s="35" t="s">
        <v>201</v>
      </c>
    </row>
    <row r="43" spans="1:18" x14ac:dyDescent="0.2">
      <c r="A43" s="24" t="s">
        <v>50</v>
      </c>
      <c r="B43" s="29" t="s">
        <v>42</v>
      </c>
      <c r="C43" s="29" t="s">
        <v>202</v>
      </c>
      <c r="D43" s="24" t="s">
        <v>52</v>
      </c>
      <c r="E43" s="30" t="s">
        <v>203</v>
      </c>
      <c r="F43" s="31" t="s">
        <v>204</v>
      </c>
      <c r="G43" s="32">
        <v>92.82</v>
      </c>
      <c r="H43" s="33"/>
      <c r="I43" s="33">
        <f>ROUND(ROUND(H43,2)*ROUND(G43,3),2)</f>
        <v>0</v>
      </c>
      <c r="J43" s="31" t="s">
        <v>55</v>
      </c>
      <c r="O43">
        <f>(I43*21)/100</f>
        <v>0</v>
      </c>
      <c r="P43" t="s">
        <v>27</v>
      </c>
    </row>
    <row r="44" spans="1:18" x14ac:dyDescent="0.2">
      <c r="A44" s="34" t="s">
        <v>56</v>
      </c>
      <c r="E44" s="35" t="s">
        <v>205</v>
      </c>
    </row>
    <row r="45" spans="1:18" x14ac:dyDescent="0.2">
      <c r="A45" s="36" t="s">
        <v>58</v>
      </c>
      <c r="E45" s="37" t="s">
        <v>206</v>
      </c>
    </row>
    <row r="46" spans="1:18" ht="25.5" x14ac:dyDescent="0.2">
      <c r="A46" t="s">
        <v>59</v>
      </c>
      <c r="E46" s="35" t="s">
        <v>207</v>
      </c>
    </row>
    <row r="47" spans="1:18" ht="12.75" customHeight="1" x14ac:dyDescent="0.2">
      <c r="A47" s="12" t="s">
        <v>47</v>
      </c>
      <c r="B47" s="12"/>
      <c r="C47" s="38" t="s">
        <v>42</v>
      </c>
      <c r="D47" s="12"/>
      <c r="E47" s="27" t="s">
        <v>208</v>
      </c>
      <c r="F47" s="12"/>
      <c r="G47" s="12"/>
      <c r="H47" s="12"/>
      <c r="I47" s="39">
        <f>0+Q47</f>
        <v>0</v>
      </c>
      <c r="J47" s="12"/>
      <c r="O47">
        <f>0+R47</f>
        <v>0</v>
      </c>
      <c r="Q47">
        <f>0+I48+I52+I56+I60+I64+I68</f>
        <v>0</v>
      </c>
      <c r="R47">
        <f>0+O48+O52+O56+O60+O64+O68</f>
        <v>0</v>
      </c>
    </row>
    <row r="48" spans="1:18" x14ac:dyDescent="0.2">
      <c r="A48" s="24" t="s">
        <v>50</v>
      </c>
      <c r="B48" s="29" t="s">
        <v>44</v>
      </c>
      <c r="C48" s="29" t="s">
        <v>209</v>
      </c>
      <c r="D48" s="24" t="s">
        <v>52</v>
      </c>
      <c r="E48" s="30" t="s">
        <v>210</v>
      </c>
      <c r="F48" s="31" t="s">
        <v>169</v>
      </c>
      <c r="G48" s="32">
        <v>16.2</v>
      </c>
      <c r="H48" s="33"/>
      <c r="I48" s="33">
        <f>ROUND(ROUND(H48,2)*ROUND(G48,3),2)</f>
        <v>0</v>
      </c>
      <c r="J48" s="31" t="s">
        <v>55</v>
      </c>
      <c r="O48">
        <f>(I48*21)/100</f>
        <v>0</v>
      </c>
      <c r="P48" t="s">
        <v>27</v>
      </c>
    </row>
    <row r="49" spans="1:16" ht="25.5" x14ac:dyDescent="0.2">
      <c r="A49" s="34" t="s">
        <v>56</v>
      </c>
      <c r="E49" s="35" t="s">
        <v>211</v>
      </c>
    </row>
    <row r="50" spans="1:16" x14ac:dyDescent="0.2">
      <c r="A50" s="36" t="s">
        <v>58</v>
      </c>
      <c r="E50" s="37" t="s">
        <v>212</v>
      </c>
    </row>
    <row r="51" spans="1:16" ht="38.25" x14ac:dyDescent="0.2">
      <c r="A51" t="s">
        <v>59</v>
      </c>
      <c r="E51" s="35" t="s">
        <v>213</v>
      </c>
    </row>
    <row r="52" spans="1:16" x14ac:dyDescent="0.2">
      <c r="A52" s="24" t="s">
        <v>50</v>
      </c>
      <c r="B52" s="29" t="s">
        <v>46</v>
      </c>
      <c r="C52" s="29" t="s">
        <v>214</v>
      </c>
      <c r="D52" s="24" t="s">
        <v>52</v>
      </c>
      <c r="E52" s="30" t="s">
        <v>215</v>
      </c>
      <c r="F52" s="31" t="s">
        <v>177</v>
      </c>
      <c r="G52" s="32">
        <v>1.21</v>
      </c>
      <c r="H52" s="33"/>
      <c r="I52" s="33">
        <f>ROUND(ROUND(H52,2)*ROUND(G52,3),2)</f>
        <v>0</v>
      </c>
      <c r="J52" s="31" t="s">
        <v>55</v>
      </c>
      <c r="O52">
        <f>(I52*21)/100</f>
        <v>0</v>
      </c>
      <c r="P52" t="s">
        <v>27</v>
      </c>
    </row>
    <row r="53" spans="1:16" ht="76.5" x14ac:dyDescent="0.2">
      <c r="A53" s="34" t="s">
        <v>56</v>
      </c>
      <c r="E53" s="35" t="s">
        <v>216</v>
      </c>
    </row>
    <row r="54" spans="1:16" x14ac:dyDescent="0.2">
      <c r="A54" s="36" t="s">
        <v>58</v>
      </c>
      <c r="E54" s="37" t="s">
        <v>217</v>
      </c>
    </row>
    <row r="55" spans="1:16" ht="114.75" x14ac:dyDescent="0.2">
      <c r="A55" t="s">
        <v>59</v>
      </c>
      <c r="E55" s="35" t="s">
        <v>218</v>
      </c>
    </row>
    <row r="56" spans="1:16" x14ac:dyDescent="0.2">
      <c r="A56" s="24" t="s">
        <v>50</v>
      </c>
      <c r="B56" s="29" t="s">
        <v>98</v>
      </c>
      <c r="C56" s="29" t="s">
        <v>219</v>
      </c>
      <c r="D56" s="24" t="s">
        <v>52</v>
      </c>
      <c r="E56" s="30" t="s">
        <v>220</v>
      </c>
      <c r="F56" s="31" t="s">
        <v>177</v>
      </c>
      <c r="G56" s="32">
        <v>0.92400000000000004</v>
      </c>
      <c r="H56" s="33"/>
      <c r="I56" s="33">
        <f>ROUND(ROUND(H56,2)*ROUND(G56,3),2)</f>
        <v>0</v>
      </c>
      <c r="J56" s="31" t="s">
        <v>55</v>
      </c>
      <c r="O56">
        <f>(I56*21)/100</f>
        <v>0</v>
      </c>
      <c r="P56" t="s">
        <v>27</v>
      </c>
    </row>
    <row r="57" spans="1:16" ht="89.25" x14ac:dyDescent="0.2">
      <c r="A57" s="34" t="s">
        <v>56</v>
      </c>
      <c r="E57" s="35" t="s">
        <v>221</v>
      </c>
    </row>
    <row r="58" spans="1:16" x14ac:dyDescent="0.2">
      <c r="A58" s="36" t="s">
        <v>58</v>
      </c>
      <c r="E58" s="37" t="s">
        <v>222</v>
      </c>
    </row>
    <row r="59" spans="1:16" ht="114.75" x14ac:dyDescent="0.2">
      <c r="A59" t="s">
        <v>59</v>
      </c>
      <c r="E59" s="35" t="s">
        <v>223</v>
      </c>
    </row>
    <row r="60" spans="1:16" x14ac:dyDescent="0.2">
      <c r="A60" s="24" t="s">
        <v>50</v>
      </c>
      <c r="B60" s="29" t="s">
        <v>102</v>
      </c>
      <c r="C60" s="29" t="s">
        <v>224</v>
      </c>
      <c r="D60" s="24" t="s">
        <v>52</v>
      </c>
      <c r="E60" s="30" t="s">
        <v>225</v>
      </c>
      <c r="F60" s="31" t="s">
        <v>177</v>
      </c>
      <c r="G60" s="32">
        <v>85.024000000000001</v>
      </c>
      <c r="H60" s="33"/>
      <c r="I60" s="33">
        <f>ROUND(ROUND(H60,2)*ROUND(G60,3),2)</f>
        <v>0</v>
      </c>
      <c r="J60" s="31" t="s">
        <v>55</v>
      </c>
      <c r="O60">
        <f>(I60*21)/100</f>
        <v>0</v>
      </c>
      <c r="P60" t="s">
        <v>27</v>
      </c>
    </row>
    <row r="61" spans="1:16" ht="89.25" x14ac:dyDescent="0.2">
      <c r="A61" s="34" t="s">
        <v>56</v>
      </c>
      <c r="E61" s="35" t="s">
        <v>226</v>
      </c>
    </row>
    <row r="62" spans="1:16" x14ac:dyDescent="0.2">
      <c r="A62" s="36" t="s">
        <v>58</v>
      </c>
      <c r="E62" s="37" t="s">
        <v>227</v>
      </c>
    </row>
    <row r="63" spans="1:16" ht="114.75" x14ac:dyDescent="0.2">
      <c r="A63" t="s">
        <v>59</v>
      </c>
      <c r="E63" s="35" t="s">
        <v>218</v>
      </c>
    </row>
    <row r="64" spans="1:16" x14ac:dyDescent="0.2">
      <c r="A64" s="24" t="s">
        <v>50</v>
      </c>
      <c r="B64" s="29" t="s">
        <v>106</v>
      </c>
      <c r="C64" s="29" t="s">
        <v>228</v>
      </c>
      <c r="D64" s="24" t="s">
        <v>52</v>
      </c>
      <c r="E64" s="30" t="s">
        <v>229</v>
      </c>
      <c r="F64" s="31" t="s">
        <v>177</v>
      </c>
      <c r="G64" s="32">
        <v>32.578000000000003</v>
      </c>
      <c r="H64" s="33"/>
      <c r="I64" s="33">
        <f>ROUND(ROUND(H64,2)*ROUND(G64,3),2)</f>
        <v>0</v>
      </c>
      <c r="J64" s="31" t="s">
        <v>55</v>
      </c>
      <c r="O64">
        <f>(I64*21)/100</f>
        <v>0</v>
      </c>
      <c r="P64" t="s">
        <v>27</v>
      </c>
    </row>
    <row r="65" spans="1:16" ht="89.25" x14ac:dyDescent="0.2">
      <c r="A65" s="34" t="s">
        <v>56</v>
      </c>
      <c r="E65" s="35" t="s">
        <v>230</v>
      </c>
    </row>
    <row r="66" spans="1:16" x14ac:dyDescent="0.2">
      <c r="A66" s="36" t="s">
        <v>58</v>
      </c>
      <c r="E66" s="37" t="s">
        <v>231</v>
      </c>
    </row>
    <row r="67" spans="1:16" ht="114.75" x14ac:dyDescent="0.2">
      <c r="A67" t="s">
        <v>59</v>
      </c>
      <c r="E67" s="35" t="s">
        <v>218</v>
      </c>
    </row>
    <row r="68" spans="1:16" x14ac:dyDescent="0.2">
      <c r="A68" s="24" t="s">
        <v>50</v>
      </c>
      <c r="B68" s="29" t="s">
        <v>110</v>
      </c>
      <c r="C68" s="29" t="s">
        <v>232</v>
      </c>
      <c r="D68" s="24" t="s">
        <v>52</v>
      </c>
      <c r="E68" s="30" t="s">
        <v>233</v>
      </c>
      <c r="F68" s="31" t="s">
        <v>234</v>
      </c>
      <c r="G68" s="32">
        <v>58</v>
      </c>
      <c r="H68" s="33"/>
      <c r="I68" s="33">
        <f>ROUND(ROUND(H68,2)*ROUND(G68,3),2)</f>
        <v>0</v>
      </c>
      <c r="J68" s="31" t="s">
        <v>55</v>
      </c>
      <c r="O68">
        <f>(I68*21)/100</f>
        <v>0</v>
      </c>
      <c r="P68" t="s">
        <v>27</v>
      </c>
    </row>
    <row r="69" spans="1:16" ht="102" x14ac:dyDescent="0.2">
      <c r="A69" s="34" t="s">
        <v>56</v>
      </c>
      <c r="E69" s="35" t="s">
        <v>235</v>
      </c>
    </row>
    <row r="70" spans="1:16" x14ac:dyDescent="0.2">
      <c r="A70" s="36" t="s">
        <v>58</v>
      </c>
      <c r="E70" s="37" t="s">
        <v>236</v>
      </c>
    </row>
    <row r="71" spans="1:16" ht="89.25" x14ac:dyDescent="0.2">
      <c r="A71" t="s">
        <v>59</v>
      </c>
      <c r="E71" s="35" t="s">
        <v>237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59055118110236204" right="0.59055118110236204" top="0.59055118110236204" bottom="0.59055118110236204" header="0.39370078740157499" footer="0.39370078740157499"/>
  <pageSetup paperSize="9" scale="58" fitToHeight="0" orientation="portrait" cellComments="atEnd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0+O9+O22+O183+O224+O269+O302+O359+O392+O417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0">
        <f>0+I9+I22+I183+I224+I269+I302+I359+I392+I417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238</v>
      </c>
      <c r="D4" s="7"/>
      <c r="E4" s="19" t="s">
        <v>239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5" t="s">
        <v>47</v>
      </c>
      <c r="B9" s="25"/>
      <c r="C9" s="26" t="s">
        <v>31</v>
      </c>
      <c r="D9" s="25"/>
      <c r="E9" s="27" t="s">
        <v>174</v>
      </c>
      <c r="F9" s="25"/>
      <c r="G9" s="25"/>
      <c r="H9" s="25"/>
      <c r="I9" s="28">
        <f>0+Q9</f>
        <v>0</v>
      </c>
      <c r="J9" s="25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4" t="s">
        <v>50</v>
      </c>
      <c r="B10" s="29" t="s">
        <v>28</v>
      </c>
      <c r="C10" s="29" t="s">
        <v>175</v>
      </c>
      <c r="D10" s="24" t="s">
        <v>70</v>
      </c>
      <c r="E10" s="30" t="s">
        <v>176</v>
      </c>
      <c r="F10" s="31" t="s">
        <v>177</v>
      </c>
      <c r="G10" s="32">
        <v>340.98</v>
      </c>
      <c r="H10" s="33"/>
      <c r="I10" s="33">
        <f>ROUND(ROUND(H10,2)*ROUND(G10,3),2)</f>
        <v>0</v>
      </c>
      <c r="J10" s="31" t="s">
        <v>55</v>
      </c>
      <c r="O10">
        <f>(I10*21)/100</f>
        <v>0</v>
      </c>
      <c r="P10" t="s">
        <v>27</v>
      </c>
    </row>
    <row r="11" spans="1:18" x14ac:dyDescent="0.2">
      <c r="A11" s="34" t="s">
        <v>56</v>
      </c>
      <c r="E11" s="35" t="s">
        <v>240</v>
      </c>
    </row>
    <row r="12" spans="1:18" x14ac:dyDescent="0.2">
      <c r="A12" s="36" t="s">
        <v>58</v>
      </c>
      <c r="E12" s="37" t="s">
        <v>241</v>
      </c>
    </row>
    <row r="13" spans="1:18" ht="25.5" x14ac:dyDescent="0.2">
      <c r="A13" t="s">
        <v>59</v>
      </c>
      <c r="E13" s="35" t="s">
        <v>180</v>
      </c>
    </row>
    <row r="14" spans="1:18" x14ac:dyDescent="0.2">
      <c r="A14" s="24" t="s">
        <v>50</v>
      </c>
      <c r="B14" s="29" t="s">
        <v>27</v>
      </c>
      <c r="C14" s="29" t="s">
        <v>175</v>
      </c>
      <c r="D14" s="24" t="s">
        <v>74</v>
      </c>
      <c r="E14" s="30" t="s">
        <v>176</v>
      </c>
      <c r="F14" s="31" t="s">
        <v>177</v>
      </c>
      <c r="G14" s="32">
        <v>11.25</v>
      </c>
      <c r="H14" s="33"/>
      <c r="I14" s="33">
        <f>ROUND(ROUND(H14,2)*ROUND(G14,3),2)</f>
        <v>0</v>
      </c>
      <c r="J14" s="31" t="s">
        <v>55</v>
      </c>
      <c r="O14">
        <f>(I14*21)/100</f>
        <v>0</v>
      </c>
      <c r="P14" t="s">
        <v>27</v>
      </c>
    </row>
    <row r="15" spans="1:18" ht="25.5" x14ac:dyDescent="0.2">
      <c r="A15" s="34" t="s">
        <v>56</v>
      </c>
      <c r="E15" s="35" t="s">
        <v>242</v>
      </c>
    </row>
    <row r="16" spans="1:18" x14ac:dyDescent="0.2">
      <c r="A16" s="36" t="s">
        <v>58</v>
      </c>
      <c r="E16" s="37" t="s">
        <v>52</v>
      </c>
    </row>
    <row r="17" spans="1:18" ht="25.5" x14ac:dyDescent="0.2">
      <c r="A17" t="s">
        <v>59</v>
      </c>
      <c r="E17" s="35" t="s">
        <v>180</v>
      </c>
    </row>
    <row r="18" spans="1:18" x14ac:dyDescent="0.2">
      <c r="A18" s="24" t="s">
        <v>50</v>
      </c>
      <c r="B18" s="29" t="s">
        <v>25</v>
      </c>
      <c r="C18" s="29" t="s">
        <v>243</v>
      </c>
      <c r="D18" s="24" t="s">
        <v>52</v>
      </c>
      <c r="E18" s="30" t="s">
        <v>244</v>
      </c>
      <c r="F18" s="31" t="s">
        <v>54</v>
      </c>
      <c r="G18" s="32">
        <v>1</v>
      </c>
      <c r="H18" s="33"/>
      <c r="I18" s="33">
        <f>ROUND(ROUND(H18,2)*ROUND(G18,3),2)</f>
        <v>0</v>
      </c>
      <c r="J18" s="31" t="s">
        <v>55</v>
      </c>
      <c r="O18">
        <f>(I18*21)/100</f>
        <v>0</v>
      </c>
      <c r="P18" t="s">
        <v>27</v>
      </c>
    </row>
    <row r="19" spans="1:18" ht="38.25" x14ac:dyDescent="0.2">
      <c r="A19" s="34" t="s">
        <v>56</v>
      </c>
      <c r="E19" s="35" t="s">
        <v>245</v>
      </c>
    </row>
    <row r="20" spans="1:18" x14ac:dyDescent="0.2">
      <c r="A20" s="36" t="s">
        <v>58</v>
      </c>
      <c r="E20" s="37" t="s">
        <v>52</v>
      </c>
    </row>
    <row r="21" spans="1:18" x14ac:dyDescent="0.2">
      <c r="A21" t="s">
        <v>59</v>
      </c>
      <c r="E21" s="35" t="s">
        <v>246</v>
      </c>
    </row>
    <row r="22" spans="1:18" ht="12.75" customHeight="1" x14ac:dyDescent="0.2">
      <c r="A22" s="12" t="s">
        <v>47</v>
      </c>
      <c r="B22" s="12"/>
      <c r="C22" s="38" t="s">
        <v>28</v>
      </c>
      <c r="D22" s="12"/>
      <c r="E22" s="27" t="s">
        <v>188</v>
      </c>
      <c r="F22" s="12"/>
      <c r="G22" s="12"/>
      <c r="H22" s="12"/>
      <c r="I22" s="39">
        <f>0+Q22</f>
        <v>0</v>
      </c>
      <c r="J22" s="12"/>
      <c r="O22">
        <f>0+R22</f>
        <v>0</v>
      </c>
      <c r="Q22">
        <f>0+I23+I27+I31+I35+I39+I43+I47+I51+I55+I59+I63+I67+I71+I75+I79+I83+I87+I91+I95+I99+I103+I107+I111+I115+I119+I123+I127+I131+I135+I139+I143+I147+I151+I155+I159+I163+I167+I171+I175+I179</f>
        <v>0</v>
      </c>
      <c r="R22">
        <f>0+O23+O27+O31+O35+O39+O43+O47+O51+O55+O59+O63+O67+O71+O75+O79+O83+O87+O91+O95+O99+O103+O107+O111+O115+O119+O123+O127+O131+O135+O139+O143+O147+O151+O155+O159+O163+O167+O171+O175+O179</f>
        <v>0</v>
      </c>
    </row>
    <row r="23" spans="1:18" x14ac:dyDescent="0.2">
      <c r="A23" s="24" t="s">
        <v>50</v>
      </c>
      <c r="B23" s="29" t="s">
        <v>36</v>
      </c>
      <c r="C23" s="29" t="s">
        <v>247</v>
      </c>
      <c r="D23" s="24" t="s">
        <v>52</v>
      </c>
      <c r="E23" s="30" t="s">
        <v>248</v>
      </c>
      <c r="F23" s="31" t="s">
        <v>234</v>
      </c>
      <c r="G23" s="32">
        <v>384.36</v>
      </c>
      <c r="H23" s="33"/>
      <c r="I23" s="33">
        <f>ROUND(ROUND(H23,2)*ROUND(G23,3),2)</f>
        <v>0</v>
      </c>
      <c r="J23" s="31" t="s">
        <v>55</v>
      </c>
      <c r="O23">
        <f>(I23*21)/100</f>
        <v>0</v>
      </c>
      <c r="P23" t="s">
        <v>27</v>
      </c>
    </row>
    <row r="24" spans="1:18" ht="25.5" x14ac:dyDescent="0.2">
      <c r="A24" s="34" t="s">
        <v>56</v>
      </c>
      <c r="E24" s="35" t="s">
        <v>249</v>
      </c>
    </row>
    <row r="25" spans="1:18" x14ac:dyDescent="0.2">
      <c r="A25" s="36" t="s">
        <v>58</v>
      </c>
      <c r="E25" s="37" t="s">
        <v>250</v>
      </c>
    </row>
    <row r="26" spans="1:18" ht="25.5" x14ac:dyDescent="0.2">
      <c r="A26" t="s">
        <v>59</v>
      </c>
      <c r="E26" s="35" t="s">
        <v>251</v>
      </c>
    </row>
    <row r="27" spans="1:18" x14ac:dyDescent="0.2">
      <c r="A27" s="24" t="s">
        <v>50</v>
      </c>
      <c r="B27" s="29" t="s">
        <v>38</v>
      </c>
      <c r="C27" s="29" t="s">
        <v>252</v>
      </c>
      <c r="D27" s="24" t="s">
        <v>52</v>
      </c>
      <c r="E27" s="30" t="s">
        <v>253</v>
      </c>
      <c r="F27" s="31" t="s">
        <v>234</v>
      </c>
      <c r="G27" s="32">
        <v>126</v>
      </c>
      <c r="H27" s="33"/>
      <c r="I27" s="33">
        <f>ROUND(ROUND(H27,2)*ROUND(G27,3),2)</f>
        <v>0</v>
      </c>
      <c r="J27" s="31" t="s">
        <v>55</v>
      </c>
      <c r="O27">
        <f>(I27*21)/100</f>
        <v>0</v>
      </c>
      <c r="P27" t="s">
        <v>27</v>
      </c>
    </row>
    <row r="28" spans="1:18" ht="25.5" x14ac:dyDescent="0.2">
      <c r="A28" s="34" t="s">
        <v>56</v>
      </c>
      <c r="E28" s="35" t="s">
        <v>254</v>
      </c>
    </row>
    <row r="29" spans="1:18" x14ac:dyDescent="0.2">
      <c r="A29" s="36" t="s">
        <v>58</v>
      </c>
      <c r="E29" s="37" t="s">
        <v>255</v>
      </c>
    </row>
    <row r="30" spans="1:18" ht="38.25" x14ac:dyDescent="0.2">
      <c r="A30" t="s">
        <v>59</v>
      </c>
      <c r="E30" s="35" t="s">
        <v>256</v>
      </c>
    </row>
    <row r="31" spans="1:18" x14ac:dyDescent="0.2">
      <c r="A31" s="24" t="s">
        <v>50</v>
      </c>
      <c r="B31" s="29" t="s">
        <v>26</v>
      </c>
      <c r="C31" s="29" t="s">
        <v>257</v>
      </c>
      <c r="D31" s="24" t="s">
        <v>52</v>
      </c>
      <c r="E31" s="30" t="s">
        <v>258</v>
      </c>
      <c r="F31" s="31" t="s">
        <v>95</v>
      </c>
      <c r="G31" s="32">
        <v>1</v>
      </c>
      <c r="H31" s="33"/>
      <c r="I31" s="33">
        <f>ROUND(ROUND(H31,2)*ROUND(G31,3),2)</f>
        <v>0</v>
      </c>
      <c r="J31" s="31" t="s">
        <v>55</v>
      </c>
      <c r="O31">
        <f>(I31*21)/100</f>
        <v>0</v>
      </c>
      <c r="P31" t="s">
        <v>27</v>
      </c>
    </row>
    <row r="32" spans="1:18" ht="25.5" x14ac:dyDescent="0.2">
      <c r="A32" s="34" t="s">
        <v>56</v>
      </c>
      <c r="E32" s="35" t="s">
        <v>259</v>
      </c>
    </row>
    <row r="33" spans="1:16" x14ac:dyDescent="0.2">
      <c r="A33" s="36" t="s">
        <v>58</v>
      </c>
      <c r="E33" s="37" t="s">
        <v>52</v>
      </c>
    </row>
    <row r="34" spans="1:16" ht="114.75" x14ac:dyDescent="0.2">
      <c r="A34" t="s">
        <v>59</v>
      </c>
      <c r="E34" s="35" t="s">
        <v>260</v>
      </c>
    </row>
    <row r="35" spans="1:16" ht="25.5" x14ac:dyDescent="0.2">
      <c r="A35" s="24" t="s">
        <v>50</v>
      </c>
      <c r="B35" s="29" t="s">
        <v>80</v>
      </c>
      <c r="C35" s="29" t="s">
        <v>261</v>
      </c>
      <c r="D35" s="24" t="s">
        <v>70</v>
      </c>
      <c r="E35" s="30" t="s">
        <v>262</v>
      </c>
      <c r="F35" s="31" t="s">
        <v>177</v>
      </c>
      <c r="G35" s="32">
        <v>94.82</v>
      </c>
      <c r="H35" s="33"/>
      <c r="I35" s="33">
        <f>ROUND(ROUND(H35,2)*ROUND(G35,3),2)</f>
        <v>0</v>
      </c>
      <c r="J35" s="31" t="s">
        <v>55</v>
      </c>
      <c r="O35">
        <f>(I35*21)/100</f>
        <v>0</v>
      </c>
      <c r="P35" t="s">
        <v>27</v>
      </c>
    </row>
    <row r="36" spans="1:16" ht="76.5" x14ac:dyDescent="0.2">
      <c r="A36" s="34" t="s">
        <v>56</v>
      </c>
      <c r="E36" s="35" t="s">
        <v>263</v>
      </c>
    </row>
    <row r="37" spans="1:16" x14ac:dyDescent="0.2">
      <c r="A37" s="36" t="s">
        <v>58</v>
      </c>
      <c r="E37" s="37" t="s">
        <v>264</v>
      </c>
    </row>
    <row r="38" spans="1:16" ht="63.75" x14ac:dyDescent="0.2">
      <c r="A38" t="s">
        <v>59</v>
      </c>
      <c r="E38" s="35" t="s">
        <v>193</v>
      </c>
    </row>
    <row r="39" spans="1:16" ht="25.5" x14ac:dyDescent="0.2">
      <c r="A39" s="24" t="s">
        <v>50</v>
      </c>
      <c r="B39" s="29" t="s">
        <v>85</v>
      </c>
      <c r="C39" s="29" t="s">
        <v>261</v>
      </c>
      <c r="D39" s="24" t="s">
        <v>74</v>
      </c>
      <c r="E39" s="30" t="s">
        <v>262</v>
      </c>
      <c r="F39" s="31" t="s">
        <v>177</v>
      </c>
      <c r="G39" s="32">
        <v>6.125</v>
      </c>
      <c r="H39" s="33"/>
      <c r="I39" s="33">
        <f>ROUND(ROUND(H39,2)*ROUND(G39,3),2)</f>
        <v>0</v>
      </c>
      <c r="J39" s="31" t="s">
        <v>55</v>
      </c>
      <c r="O39">
        <f>(I39*21)/100</f>
        <v>0</v>
      </c>
      <c r="P39" t="s">
        <v>27</v>
      </c>
    </row>
    <row r="40" spans="1:16" ht="76.5" x14ac:dyDescent="0.2">
      <c r="A40" s="34" t="s">
        <v>56</v>
      </c>
      <c r="E40" s="35" t="s">
        <v>265</v>
      </c>
    </row>
    <row r="41" spans="1:16" x14ac:dyDescent="0.2">
      <c r="A41" s="36" t="s">
        <v>58</v>
      </c>
      <c r="E41" s="37" t="s">
        <v>266</v>
      </c>
    </row>
    <row r="42" spans="1:16" ht="63.75" x14ac:dyDescent="0.2">
      <c r="A42" t="s">
        <v>59</v>
      </c>
      <c r="E42" s="35" t="s">
        <v>193</v>
      </c>
    </row>
    <row r="43" spans="1:16" x14ac:dyDescent="0.2">
      <c r="A43" s="24" t="s">
        <v>50</v>
      </c>
      <c r="B43" s="29" t="s">
        <v>42</v>
      </c>
      <c r="C43" s="29" t="s">
        <v>267</v>
      </c>
      <c r="D43" s="24" t="s">
        <v>70</v>
      </c>
      <c r="E43" s="30" t="s">
        <v>268</v>
      </c>
      <c r="F43" s="31" t="s">
        <v>177</v>
      </c>
      <c r="G43" s="32">
        <v>11.25</v>
      </c>
      <c r="H43" s="33"/>
      <c r="I43" s="33">
        <f>ROUND(ROUND(H43,2)*ROUND(G43,3),2)</f>
        <v>0</v>
      </c>
      <c r="J43" s="31" t="s">
        <v>55</v>
      </c>
      <c r="O43">
        <f>(I43*21)/100</f>
        <v>0</v>
      </c>
      <c r="P43" t="s">
        <v>27</v>
      </c>
    </row>
    <row r="44" spans="1:16" ht="89.25" x14ac:dyDescent="0.2">
      <c r="A44" s="34" t="s">
        <v>56</v>
      </c>
      <c r="E44" s="35" t="s">
        <v>269</v>
      </c>
    </row>
    <row r="45" spans="1:16" x14ac:dyDescent="0.2">
      <c r="A45" s="36" t="s">
        <v>58</v>
      </c>
      <c r="E45" s="37" t="s">
        <v>270</v>
      </c>
    </row>
    <row r="46" spans="1:16" ht="63.75" x14ac:dyDescent="0.2">
      <c r="A46" t="s">
        <v>59</v>
      </c>
      <c r="E46" s="35" t="s">
        <v>193</v>
      </c>
    </row>
    <row r="47" spans="1:16" x14ac:dyDescent="0.2">
      <c r="A47" s="24" t="s">
        <v>50</v>
      </c>
      <c r="B47" s="29" t="s">
        <v>44</v>
      </c>
      <c r="C47" s="29" t="s">
        <v>267</v>
      </c>
      <c r="D47" s="24" t="s">
        <v>74</v>
      </c>
      <c r="E47" s="30" t="s">
        <v>268</v>
      </c>
      <c r="F47" s="31" t="s">
        <v>177</v>
      </c>
      <c r="G47" s="32">
        <v>18</v>
      </c>
      <c r="H47" s="33"/>
      <c r="I47" s="33">
        <f>ROUND(ROUND(H47,2)*ROUND(G47,3),2)</f>
        <v>0</v>
      </c>
      <c r="J47" s="31" t="s">
        <v>55</v>
      </c>
      <c r="O47">
        <f>(I47*21)/100</f>
        <v>0</v>
      </c>
      <c r="P47" t="s">
        <v>27</v>
      </c>
    </row>
    <row r="48" spans="1:16" ht="89.25" x14ac:dyDescent="0.2">
      <c r="A48" s="34" t="s">
        <v>56</v>
      </c>
      <c r="E48" s="35" t="s">
        <v>271</v>
      </c>
    </row>
    <row r="49" spans="1:16" x14ac:dyDescent="0.2">
      <c r="A49" s="36" t="s">
        <v>58</v>
      </c>
      <c r="E49" s="37" t="s">
        <v>272</v>
      </c>
    </row>
    <row r="50" spans="1:16" ht="63.75" x14ac:dyDescent="0.2">
      <c r="A50" t="s">
        <v>59</v>
      </c>
      <c r="E50" s="35" t="s">
        <v>193</v>
      </c>
    </row>
    <row r="51" spans="1:16" x14ac:dyDescent="0.2">
      <c r="A51" s="24" t="s">
        <v>50</v>
      </c>
      <c r="B51" s="29" t="s">
        <v>46</v>
      </c>
      <c r="C51" s="29" t="s">
        <v>273</v>
      </c>
      <c r="D51" s="24" t="s">
        <v>52</v>
      </c>
      <c r="E51" s="30" t="s">
        <v>274</v>
      </c>
      <c r="F51" s="31" t="s">
        <v>275</v>
      </c>
      <c r="G51" s="32">
        <v>300</v>
      </c>
      <c r="H51" s="33"/>
      <c r="I51" s="33">
        <f>ROUND(ROUND(H51,2)*ROUND(G51,3),2)</f>
        <v>0</v>
      </c>
      <c r="J51" s="31" t="s">
        <v>55</v>
      </c>
      <c r="O51">
        <f>(I51*21)/100</f>
        <v>0</v>
      </c>
      <c r="P51" t="s">
        <v>27</v>
      </c>
    </row>
    <row r="52" spans="1:16" ht="25.5" x14ac:dyDescent="0.2">
      <c r="A52" s="34" t="s">
        <v>56</v>
      </c>
      <c r="E52" s="35" t="s">
        <v>276</v>
      </c>
    </row>
    <row r="53" spans="1:16" x14ac:dyDescent="0.2">
      <c r="A53" s="36" t="s">
        <v>58</v>
      </c>
      <c r="E53" s="37" t="s">
        <v>277</v>
      </c>
    </row>
    <row r="54" spans="1:16" ht="38.25" x14ac:dyDescent="0.2">
      <c r="A54" t="s">
        <v>59</v>
      </c>
      <c r="E54" s="35" t="s">
        <v>278</v>
      </c>
    </row>
    <row r="55" spans="1:16" x14ac:dyDescent="0.2">
      <c r="A55" s="24" t="s">
        <v>50</v>
      </c>
      <c r="B55" s="29" t="s">
        <v>98</v>
      </c>
      <c r="C55" s="29" t="s">
        <v>279</v>
      </c>
      <c r="D55" s="24" t="s">
        <v>52</v>
      </c>
      <c r="E55" s="30" t="s">
        <v>280</v>
      </c>
      <c r="F55" s="31" t="s">
        <v>169</v>
      </c>
      <c r="G55" s="32">
        <v>6</v>
      </c>
      <c r="H55" s="33"/>
      <c r="I55" s="33">
        <f>ROUND(ROUND(H55,2)*ROUND(G55,3),2)</f>
        <v>0</v>
      </c>
      <c r="J55" s="31" t="s">
        <v>55</v>
      </c>
      <c r="O55">
        <f>(I55*21)/100</f>
        <v>0</v>
      </c>
      <c r="P55" t="s">
        <v>27</v>
      </c>
    </row>
    <row r="56" spans="1:16" ht="38.25" x14ac:dyDescent="0.2">
      <c r="A56" s="34" t="s">
        <v>56</v>
      </c>
      <c r="E56" s="35" t="s">
        <v>281</v>
      </c>
    </row>
    <row r="57" spans="1:16" x14ac:dyDescent="0.2">
      <c r="A57" s="36" t="s">
        <v>58</v>
      </c>
      <c r="E57" s="37" t="s">
        <v>52</v>
      </c>
    </row>
    <row r="58" spans="1:16" ht="38.25" x14ac:dyDescent="0.2">
      <c r="A58" t="s">
        <v>59</v>
      </c>
      <c r="E58" s="35" t="s">
        <v>282</v>
      </c>
    </row>
    <row r="59" spans="1:16" x14ac:dyDescent="0.2">
      <c r="A59" s="24" t="s">
        <v>50</v>
      </c>
      <c r="B59" s="29" t="s">
        <v>102</v>
      </c>
      <c r="C59" s="29" t="s">
        <v>283</v>
      </c>
      <c r="D59" s="24" t="s">
        <v>70</v>
      </c>
      <c r="E59" s="30" t="s">
        <v>284</v>
      </c>
      <c r="F59" s="31" t="s">
        <v>169</v>
      </c>
      <c r="G59" s="32">
        <v>3</v>
      </c>
      <c r="H59" s="33"/>
      <c r="I59" s="33">
        <f>ROUND(ROUND(H59,2)*ROUND(G59,3),2)</f>
        <v>0</v>
      </c>
      <c r="J59" s="31" t="s">
        <v>55</v>
      </c>
      <c r="O59">
        <f>(I59*21)/100</f>
        <v>0</v>
      </c>
      <c r="P59" t="s">
        <v>27</v>
      </c>
    </row>
    <row r="60" spans="1:16" ht="38.25" x14ac:dyDescent="0.2">
      <c r="A60" s="34" t="s">
        <v>56</v>
      </c>
      <c r="E60" s="35" t="s">
        <v>285</v>
      </c>
    </row>
    <row r="61" spans="1:16" x14ac:dyDescent="0.2">
      <c r="A61" s="36" t="s">
        <v>58</v>
      </c>
      <c r="E61" s="37" t="s">
        <v>52</v>
      </c>
    </row>
    <row r="62" spans="1:16" ht="38.25" x14ac:dyDescent="0.2">
      <c r="A62" t="s">
        <v>59</v>
      </c>
      <c r="E62" s="35" t="s">
        <v>282</v>
      </c>
    </row>
    <row r="63" spans="1:16" x14ac:dyDescent="0.2">
      <c r="A63" s="24" t="s">
        <v>50</v>
      </c>
      <c r="B63" s="29" t="s">
        <v>106</v>
      </c>
      <c r="C63" s="29" t="s">
        <v>283</v>
      </c>
      <c r="D63" s="24" t="s">
        <v>74</v>
      </c>
      <c r="E63" s="30" t="s">
        <v>284</v>
      </c>
      <c r="F63" s="31" t="s">
        <v>169</v>
      </c>
      <c r="G63" s="32">
        <v>52</v>
      </c>
      <c r="H63" s="33"/>
      <c r="I63" s="33">
        <f>ROUND(ROUND(H63,2)*ROUND(G63,3),2)</f>
        <v>0</v>
      </c>
      <c r="J63" s="31" t="s">
        <v>55</v>
      </c>
      <c r="O63">
        <f>(I63*21)/100</f>
        <v>0</v>
      </c>
      <c r="P63" t="s">
        <v>27</v>
      </c>
    </row>
    <row r="64" spans="1:16" ht="25.5" x14ac:dyDescent="0.2">
      <c r="A64" s="34" t="s">
        <v>56</v>
      </c>
      <c r="E64" s="35" t="s">
        <v>286</v>
      </c>
    </row>
    <row r="65" spans="1:16" x14ac:dyDescent="0.2">
      <c r="A65" s="36" t="s">
        <v>58</v>
      </c>
      <c r="E65" s="37" t="s">
        <v>287</v>
      </c>
    </row>
    <row r="66" spans="1:16" ht="38.25" x14ac:dyDescent="0.2">
      <c r="A66" t="s">
        <v>59</v>
      </c>
      <c r="E66" s="35" t="s">
        <v>282</v>
      </c>
    </row>
    <row r="67" spans="1:16" x14ac:dyDescent="0.2">
      <c r="A67" s="24" t="s">
        <v>50</v>
      </c>
      <c r="B67" s="29" t="s">
        <v>110</v>
      </c>
      <c r="C67" s="29" t="s">
        <v>288</v>
      </c>
      <c r="D67" s="24" t="s">
        <v>52</v>
      </c>
      <c r="E67" s="30" t="s">
        <v>289</v>
      </c>
      <c r="F67" s="31" t="s">
        <v>177</v>
      </c>
      <c r="G67" s="32">
        <v>57.654000000000003</v>
      </c>
      <c r="H67" s="33"/>
      <c r="I67" s="33">
        <f>ROUND(ROUND(H67,2)*ROUND(G67,3),2)</f>
        <v>0</v>
      </c>
      <c r="J67" s="31" t="s">
        <v>55</v>
      </c>
      <c r="O67">
        <f>(I67*21)/100</f>
        <v>0</v>
      </c>
      <c r="P67" t="s">
        <v>27</v>
      </c>
    </row>
    <row r="68" spans="1:16" ht="25.5" x14ac:dyDescent="0.2">
      <c r="A68" s="34" t="s">
        <v>56</v>
      </c>
      <c r="E68" s="35" t="s">
        <v>290</v>
      </c>
    </row>
    <row r="69" spans="1:16" x14ac:dyDescent="0.2">
      <c r="A69" s="36" t="s">
        <v>58</v>
      </c>
      <c r="E69" s="37" t="s">
        <v>291</v>
      </c>
    </row>
    <row r="70" spans="1:16" ht="38.25" x14ac:dyDescent="0.2">
      <c r="A70" t="s">
        <v>59</v>
      </c>
      <c r="E70" s="35" t="s">
        <v>292</v>
      </c>
    </row>
    <row r="71" spans="1:16" x14ac:dyDescent="0.2">
      <c r="A71" s="24" t="s">
        <v>50</v>
      </c>
      <c r="B71" s="29" t="s">
        <v>115</v>
      </c>
      <c r="C71" s="29" t="s">
        <v>293</v>
      </c>
      <c r="D71" s="24" t="s">
        <v>52</v>
      </c>
      <c r="E71" s="30" t="s">
        <v>294</v>
      </c>
      <c r="F71" s="31" t="s">
        <v>177</v>
      </c>
      <c r="G71" s="32">
        <v>17.266999999999999</v>
      </c>
      <c r="H71" s="33"/>
      <c r="I71" s="33">
        <f>ROUND(ROUND(H71,2)*ROUND(G71,3),2)</f>
        <v>0</v>
      </c>
      <c r="J71" s="31" t="s">
        <v>55</v>
      </c>
      <c r="O71">
        <f>(I71*21)/100</f>
        <v>0</v>
      </c>
      <c r="P71" t="s">
        <v>27</v>
      </c>
    </row>
    <row r="72" spans="1:16" ht="25.5" x14ac:dyDescent="0.2">
      <c r="A72" s="34" t="s">
        <v>56</v>
      </c>
      <c r="E72" s="35" t="s">
        <v>295</v>
      </c>
    </row>
    <row r="73" spans="1:16" x14ac:dyDescent="0.2">
      <c r="A73" s="36" t="s">
        <v>58</v>
      </c>
      <c r="E73" s="37" t="s">
        <v>296</v>
      </c>
    </row>
    <row r="74" spans="1:16" ht="63.75" x14ac:dyDescent="0.2">
      <c r="A74" t="s">
        <v>59</v>
      </c>
      <c r="E74" s="35" t="s">
        <v>297</v>
      </c>
    </row>
    <row r="75" spans="1:16" x14ac:dyDescent="0.2">
      <c r="A75" s="24" t="s">
        <v>50</v>
      </c>
      <c r="B75" s="29" t="s">
        <v>119</v>
      </c>
      <c r="C75" s="29" t="s">
        <v>298</v>
      </c>
      <c r="D75" s="24" t="s">
        <v>70</v>
      </c>
      <c r="E75" s="30" t="s">
        <v>299</v>
      </c>
      <c r="F75" s="31" t="s">
        <v>177</v>
      </c>
      <c r="G75" s="32">
        <v>12.819000000000001</v>
      </c>
      <c r="H75" s="33"/>
      <c r="I75" s="33">
        <f>ROUND(ROUND(H75,2)*ROUND(G75,3),2)</f>
        <v>0</v>
      </c>
      <c r="J75" s="31" t="s">
        <v>55</v>
      </c>
      <c r="O75">
        <f>(I75*21)/100</f>
        <v>0</v>
      </c>
      <c r="P75" t="s">
        <v>27</v>
      </c>
    </row>
    <row r="76" spans="1:16" ht="25.5" x14ac:dyDescent="0.2">
      <c r="A76" s="34" t="s">
        <v>56</v>
      </c>
      <c r="E76" s="35" t="s">
        <v>300</v>
      </c>
    </row>
    <row r="77" spans="1:16" x14ac:dyDescent="0.2">
      <c r="A77" s="36" t="s">
        <v>58</v>
      </c>
      <c r="E77" s="37" t="s">
        <v>301</v>
      </c>
    </row>
    <row r="78" spans="1:16" ht="318.75" x14ac:dyDescent="0.2">
      <c r="A78" t="s">
        <v>59</v>
      </c>
      <c r="E78" s="35" t="s">
        <v>302</v>
      </c>
    </row>
    <row r="79" spans="1:16" x14ac:dyDescent="0.2">
      <c r="A79" s="24" t="s">
        <v>50</v>
      </c>
      <c r="B79" s="29" t="s">
        <v>124</v>
      </c>
      <c r="C79" s="29" t="s">
        <v>298</v>
      </c>
      <c r="D79" s="24" t="s">
        <v>74</v>
      </c>
      <c r="E79" s="30" t="s">
        <v>299</v>
      </c>
      <c r="F79" s="31" t="s">
        <v>177</v>
      </c>
      <c r="G79" s="32">
        <v>24.06</v>
      </c>
      <c r="H79" s="33"/>
      <c r="I79" s="33">
        <f>ROUND(ROUND(H79,2)*ROUND(G79,3),2)</f>
        <v>0</v>
      </c>
      <c r="J79" s="31" t="s">
        <v>55</v>
      </c>
      <c r="O79">
        <f>(I79*21)/100</f>
        <v>0</v>
      </c>
      <c r="P79" t="s">
        <v>27</v>
      </c>
    </row>
    <row r="80" spans="1:16" x14ac:dyDescent="0.2">
      <c r="A80" s="34" t="s">
        <v>56</v>
      </c>
      <c r="E80" s="35" t="s">
        <v>303</v>
      </c>
    </row>
    <row r="81" spans="1:16" x14ac:dyDescent="0.2">
      <c r="A81" s="36" t="s">
        <v>58</v>
      </c>
      <c r="E81" s="37" t="s">
        <v>304</v>
      </c>
    </row>
    <row r="82" spans="1:16" ht="318.75" x14ac:dyDescent="0.2">
      <c r="A82" t="s">
        <v>59</v>
      </c>
      <c r="E82" s="35" t="s">
        <v>302</v>
      </c>
    </row>
    <row r="83" spans="1:16" x14ac:dyDescent="0.2">
      <c r="A83" s="24" t="s">
        <v>50</v>
      </c>
      <c r="B83" s="29" t="s">
        <v>128</v>
      </c>
      <c r="C83" s="29" t="s">
        <v>305</v>
      </c>
      <c r="D83" s="24" t="s">
        <v>70</v>
      </c>
      <c r="E83" s="30" t="s">
        <v>306</v>
      </c>
      <c r="F83" s="31" t="s">
        <v>177</v>
      </c>
      <c r="G83" s="32">
        <v>183.6</v>
      </c>
      <c r="H83" s="33"/>
      <c r="I83" s="33">
        <f>ROUND(ROUND(H83,2)*ROUND(G83,3),2)</f>
        <v>0</v>
      </c>
      <c r="J83" s="31" t="s">
        <v>55</v>
      </c>
      <c r="O83">
        <f>(I83*21)/100</f>
        <v>0</v>
      </c>
      <c r="P83" t="s">
        <v>27</v>
      </c>
    </row>
    <row r="84" spans="1:16" ht="25.5" x14ac:dyDescent="0.2">
      <c r="A84" s="34" t="s">
        <v>56</v>
      </c>
      <c r="E84" s="35" t="s">
        <v>307</v>
      </c>
    </row>
    <row r="85" spans="1:16" x14ac:dyDescent="0.2">
      <c r="A85" s="36" t="s">
        <v>58</v>
      </c>
      <c r="E85" s="37" t="s">
        <v>308</v>
      </c>
    </row>
    <row r="86" spans="1:16" ht="318.75" x14ac:dyDescent="0.2">
      <c r="A86" t="s">
        <v>59</v>
      </c>
      <c r="E86" s="35" t="s">
        <v>302</v>
      </c>
    </row>
    <row r="87" spans="1:16" x14ac:dyDescent="0.2">
      <c r="A87" s="24" t="s">
        <v>50</v>
      </c>
      <c r="B87" s="29" t="s">
        <v>133</v>
      </c>
      <c r="C87" s="29" t="s">
        <v>305</v>
      </c>
      <c r="D87" s="24" t="s">
        <v>74</v>
      </c>
      <c r="E87" s="30" t="s">
        <v>306</v>
      </c>
      <c r="F87" s="31" t="s">
        <v>177</v>
      </c>
      <c r="G87" s="32">
        <v>112.86</v>
      </c>
      <c r="H87" s="33"/>
      <c r="I87" s="33">
        <f>ROUND(ROUND(H87,2)*ROUND(G87,3),2)</f>
        <v>0</v>
      </c>
      <c r="J87" s="31" t="s">
        <v>55</v>
      </c>
      <c r="O87">
        <f>(I87*21)/100</f>
        <v>0</v>
      </c>
      <c r="P87" t="s">
        <v>27</v>
      </c>
    </row>
    <row r="88" spans="1:16" ht="38.25" x14ac:dyDescent="0.2">
      <c r="A88" s="34" t="s">
        <v>56</v>
      </c>
      <c r="E88" s="35" t="s">
        <v>309</v>
      </c>
    </row>
    <row r="89" spans="1:16" x14ac:dyDescent="0.2">
      <c r="A89" s="36" t="s">
        <v>58</v>
      </c>
      <c r="E89" s="37" t="s">
        <v>310</v>
      </c>
    </row>
    <row r="90" spans="1:16" ht="318.75" x14ac:dyDescent="0.2">
      <c r="A90" t="s">
        <v>59</v>
      </c>
      <c r="E90" s="35" t="s">
        <v>302</v>
      </c>
    </row>
    <row r="91" spans="1:16" x14ac:dyDescent="0.2">
      <c r="A91" s="24" t="s">
        <v>50</v>
      </c>
      <c r="B91" s="29" t="s">
        <v>138</v>
      </c>
      <c r="C91" s="29" t="s">
        <v>305</v>
      </c>
      <c r="D91" s="24" t="s">
        <v>76</v>
      </c>
      <c r="E91" s="30" t="s">
        <v>306</v>
      </c>
      <c r="F91" s="31" t="s">
        <v>177</v>
      </c>
      <c r="G91" s="32">
        <v>65.900000000000006</v>
      </c>
      <c r="H91" s="33"/>
      <c r="I91" s="33">
        <f>ROUND(ROUND(H91,2)*ROUND(G91,3),2)</f>
        <v>0</v>
      </c>
      <c r="J91" s="31" t="s">
        <v>55</v>
      </c>
      <c r="O91">
        <f>(I91*21)/100</f>
        <v>0</v>
      </c>
      <c r="P91" t="s">
        <v>27</v>
      </c>
    </row>
    <row r="92" spans="1:16" ht="38.25" x14ac:dyDescent="0.2">
      <c r="A92" s="34" t="s">
        <v>56</v>
      </c>
      <c r="E92" s="35" t="s">
        <v>311</v>
      </c>
    </row>
    <row r="93" spans="1:16" x14ac:dyDescent="0.2">
      <c r="A93" s="36" t="s">
        <v>58</v>
      </c>
      <c r="E93" s="37" t="s">
        <v>312</v>
      </c>
    </row>
    <row r="94" spans="1:16" ht="318.75" x14ac:dyDescent="0.2">
      <c r="A94" t="s">
        <v>59</v>
      </c>
      <c r="E94" s="35" t="s">
        <v>302</v>
      </c>
    </row>
    <row r="95" spans="1:16" x14ac:dyDescent="0.2">
      <c r="A95" s="24" t="s">
        <v>50</v>
      </c>
      <c r="B95" s="29" t="s">
        <v>142</v>
      </c>
      <c r="C95" s="29" t="s">
        <v>313</v>
      </c>
      <c r="D95" s="24" t="s">
        <v>70</v>
      </c>
      <c r="E95" s="30" t="s">
        <v>314</v>
      </c>
      <c r="F95" s="31" t="s">
        <v>177</v>
      </c>
      <c r="G95" s="32">
        <v>28.54</v>
      </c>
      <c r="H95" s="33"/>
      <c r="I95" s="33">
        <f>ROUND(ROUND(H95,2)*ROUND(G95,3),2)</f>
        <v>0</v>
      </c>
      <c r="J95" s="31" t="s">
        <v>55</v>
      </c>
      <c r="O95">
        <f>(I95*21)/100</f>
        <v>0</v>
      </c>
      <c r="P95" t="s">
        <v>27</v>
      </c>
    </row>
    <row r="96" spans="1:16" ht="89.25" x14ac:dyDescent="0.2">
      <c r="A96" s="34" t="s">
        <v>56</v>
      </c>
      <c r="E96" s="35" t="s">
        <v>315</v>
      </c>
    </row>
    <row r="97" spans="1:16" x14ac:dyDescent="0.2">
      <c r="A97" s="36" t="s">
        <v>58</v>
      </c>
      <c r="E97" s="37" t="s">
        <v>316</v>
      </c>
    </row>
    <row r="98" spans="1:16" ht="318.75" x14ac:dyDescent="0.2">
      <c r="A98" t="s">
        <v>59</v>
      </c>
      <c r="E98" s="35" t="s">
        <v>302</v>
      </c>
    </row>
    <row r="99" spans="1:16" x14ac:dyDescent="0.2">
      <c r="A99" s="24" t="s">
        <v>50</v>
      </c>
      <c r="B99" s="29" t="s">
        <v>147</v>
      </c>
      <c r="C99" s="29" t="s">
        <v>313</v>
      </c>
      <c r="D99" s="24" t="s">
        <v>74</v>
      </c>
      <c r="E99" s="30" t="s">
        <v>314</v>
      </c>
      <c r="F99" s="31" t="s">
        <v>177</v>
      </c>
      <c r="G99" s="32">
        <v>114.54</v>
      </c>
      <c r="H99" s="33"/>
      <c r="I99" s="33">
        <f>ROUND(ROUND(H99,2)*ROUND(G99,3),2)</f>
        <v>0</v>
      </c>
      <c r="J99" s="31" t="s">
        <v>55</v>
      </c>
      <c r="O99">
        <f>(I99*21)/100</f>
        <v>0</v>
      </c>
      <c r="P99" t="s">
        <v>27</v>
      </c>
    </row>
    <row r="100" spans="1:16" ht="89.25" x14ac:dyDescent="0.2">
      <c r="A100" s="34" t="s">
        <v>56</v>
      </c>
      <c r="E100" s="35" t="s">
        <v>317</v>
      </c>
    </row>
    <row r="101" spans="1:16" x14ac:dyDescent="0.2">
      <c r="A101" s="36" t="s">
        <v>58</v>
      </c>
      <c r="E101" s="37" t="s">
        <v>318</v>
      </c>
    </row>
    <row r="102" spans="1:16" ht="318.75" x14ac:dyDescent="0.2">
      <c r="A102" t="s">
        <v>59</v>
      </c>
      <c r="E102" s="35" t="s">
        <v>302</v>
      </c>
    </row>
    <row r="103" spans="1:16" x14ac:dyDescent="0.2">
      <c r="A103" s="24" t="s">
        <v>50</v>
      </c>
      <c r="B103" s="29" t="s">
        <v>152</v>
      </c>
      <c r="C103" s="29" t="s">
        <v>313</v>
      </c>
      <c r="D103" s="24" t="s">
        <v>76</v>
      </c>
      <c r="E103" s="30" t="s">
        <v>314</v>
      </c>
      <c r="F103" s="31" t="s">
        <v>177</v>
      </c>
      <c r="G103" s="32">
        <v>65.900000000000006</v>
      </c>
      <c r="H103" s="33"/>
      <c r="I103" s="33">
        <f>ROUND(ROUND(H103,2)*ROUND(G103,3),2)</f>
        <v>0</v>
      </c>
      <c r="J103" s="31" t="s">
        <v>55</v>
      </c>
      <c r="O103">
        <f>(I103*21)/100</f>
        <v>0</v>
      </c>
      <c r="P103" t="s">
        <v>27</v>
      </c>
    </row>
    <row r="104" spans="1:16" ht="89.25" x14ac:dyDescent="0.2">
      <c r="A104" s="34" t="s">
        <v>56</v>
      </c>
      <c r="E104" s="35" t="s">
        <v>319</v>
      </c>
    </row>
    <row r="105" spans="1:16" x14ac:dyDescent="0.2">
      <c r="A105" s="36" t="s">
        <v>58</v>
      </c>
      <c r="E105" s="37" t="s">
        <v>52</v>
      </c>
    </row>
    <row r="106" spans="1:16" ht="318.75" x14ac:dyDescent="0.2">
      <c r="A106" t="s">
        <v>59</v>
      </c>
      <c r="E106" s="35" t="s">
        <v>302</v>
      </c>
    </row>
    <row r="107" spans="1:16" x14ac:dyDescent="0.2">
      <c r="A107" s="24" t="s">
        <v>50</v>
      </c>
      <c r="B107" s="29" t="s">
        <v>157</v>
      </c>
      <c r="C107" s="29" t="s">
        <v>313</v>
      </c>
      <c r="D107" s="24" t="s">
        <v>78</v>
      </c>
      <c r="E107" s="30" t="s">
        <v>314</v>
      </c>
      <c r="F107" s="31" t="s">
        <v>177</v>
      </c>
      <c r="G107" s="32">
        <v>13.788</v>
      </c>
      <c r="H107" s="33"/>
      <c r="I107" s="33">
        <f>ROUND(ROUND(H107,2)*ROUND(G107,3),2)</f>
        <v>0</v>
      </c>
      <c r="J107" s="31" t="s">
        <v>55</v>
      </c>
      <c r="O107">
        <f>(I107*21)/100</f>
        <v>0</v>
      </c>
      <c r="P107" t="s">
        <v>27</v>
      </c>
    </row>
    <row r="108" spans="1:16" ht="89.25" x14ac:dyDescent="0.2">
      <c r="A108" s="34" t="s">
        <v>56</v>
      </c>
      <c r="E108" s="35" t="s">
        <v>320</v>
      </c>
    </row>
    <row r="109" spans="1:16" x14ac:dyDescent="0.2">
      <c r="A109" s="36" t="s">
        <v>58</v>
      </c>
      <c r="E109" s="37" t="s">
        <v>321</v>
      </c>
    </row>
    <row r="110" spans="1:16" ht="318.75" x14ac:dyDescent="0.2">
      <c r="A110" t="s">
        <v>59</v>
      </c>
      <c r="E110" s="35" t="s">
        <v>302</v>
      </c>
    </row>
    <row r="111" spans="1:16" x14ac:dyDescent="0.2">
      <c r="A111" s="24" t="s">
        <v>50</v>
      </c>
      <c r="B111" s="29" t="s">
        <v>161</v>
      </c>
      <c r="C111" s="29" t="s">
        <v>322</v>
      </c>
      <c r="D111" s="24" t="s">
        <v>70</v>
      </c>
      <c r="E111" s="30" t="s">
        <v>323</v>
      </c>
      <c r="F111" s="31" t="s">
        <v>177</v>
      </c>
      <c r="G111" s="32">
        <v>65.900000000000006</v>
      </c>
      <c r="H111" s="33"/>
      <c r="I111" s="33">
        <f>ROUND(ROUND(H111,2)*ROUND(G111,3),2)</f>
        <v>0</v>
      </c>
      <c r="J111" s="31" t="s">
        <v>55</v>
      </c>
      <c r="O111">
        <f>(I111*21)/100</f>
        <v>0</v>
      </c>
      <c r="P111" t="s">
        <v>27</v>
      </c>
    </row>
    <row r="112" spans="1:16" ht="25.5" x14ac:dyDescent="0.2">
      <c r="A112" s="34" t="s">
        <v>56</v>
      </c>
      <c r="E112" s="35" t="s">
        <v>324</v>
      </c>
    </row>
    <row r="113" spans="1:16" x14ac:dyDescent="0.2">
      <c r="A113" s="36" t="s">
        <v>58</v>
      </c>
      <c r="E113" s="37" t="s">
        <v>52</v>
      </c>
    </row>
    <row r="114" spans="1:16" ht="267.75" x14ac:dyDescent="0.2">
      <c r="A114" t="s">
        <v>59</v>
      </c>
      <c r="E114" s="35" t="s">
        <v>325</v>
      </c>
    </row>
    <row r="115" spans="1:16" x14ac:dyDescent="0.2">
      <c r="A115" s="24" t="s">
        <v>50</v>
      </c>
      <c r="B115" s="29" t="s">
        <v>166</v>
      </c>
      <c r="C115" s="29" t="s">
        <v>322</v>
      </c>
      <c r="D115" s="24" t="s">
        <v>74</v>
      </c>
      <c r="E115" s="30" t="s">
        <v>323</v>
      </c>
      <c r="F115" s="31" t="s">
        <v>177</v>
      </c>
      <c r="G115" s="32">
        <v>36.878999999999998</v>
      </c>
      <c r="H115" s="33"/>
      <c r="I115" s="33">
        <f>ROUND(ROUND(H115,2)*ROUND(G115,3),2)</f>
        <v>0</v>
      </c>
      <c r="J115" s="31" t="s">
        <v>55</v>
      </c>
      <c r="O115">
        <f>(I115*21)/100</f>
        <v>0</v>
      </c>
      <c r="P115" t="s">
        <v>27</v>
      </c>
    </row>
    <row r="116" spans="1:16" x14ac:dyDescent="0.2">
      <c r="A116" s="34" t="s">
        <v>56</v>
      </c>
      <c r="E116" s="35" t="s">
        <v>326</v>
      </c>
    </row>
    <row r="117" spans="1:16" x14ac:dyDescent="0.2">
      <c r="A117" s="36" t="s">
        <v>58</v>
      </c>
      <c r="E117" s="37" t="s">
        <v>327</v>
      </c>
    </row>
    <row r="118" spans="1:16" ht="267.75" x14ac:dyDescent="0.2">
      <c r="A118" t="s">
        <v>59</v>
      </c>
      <c r="E118" s="35" t="s">
        <v>325</v>
      </c>
    </row>
    <row r="119" spans="1:16" x14ac:dyDescent="0.2">
      <c r="A119" s="24" t="s">
        <v>50</v>
      </c>
      <c r="B119" s="29" t="s">
        <v>328</v>
      </c>
      <c r="C119" s="29" t="s">
        <v>329</v>
      </c>
      <c r="D119" s="24" t="s">
        <v>52</v>
      </c>
      <c r="E119" s="30" t="s">
        <v>330</v>
      </c>
      <c r="F119" s="31" t="s">
        <v>177</v>
      </c>
      <c r="G119" s="32">
        <v>420.01400000000001</v>
      </c>
      <c r="H119" s="33"/>
      <c r="I119" s="33">
        <f>ROUND(ROUND(H119,2)*ROUND(G119,3),2)</f>
        <v>0</v>
      </c>
      <c r="J119" s="31" t="s">
        <v>55</v>
      </c>
      <c r="O119">
        <f>(I119*21)/100</f>
        <v>0</v>
      </c>
      <c r="P119" t="s">
        <v>27</v>
      </c>
    </row>
    <row r="120" spans="1:16" x14ac:dyDescent="0.2">
      <c r="A120" s="34" t="s">
        <v>56</v>
      </c>
      <c r="E120" s="35" t="s">
        <v>331</v>
      </c>
    </row>
    <row r="121" spans="1:16" x14ac:dyDescent="0.2">
      <c r="A121" s="36" t="s">
        <v>58</v>
      </c>
      <c r="E121" s="37" t="s">
        <v>332</v>
      </c>
    </row>
    <row r="122" spans="1:16" ht="191.25" x14ac:dyDescent="0.2">
      <c r="A122" t="s">
        <v>59</v>
      </c>
      <c r="E122" s="35" t="s">
        <v>333</v>
      </c>
    </row>
    <row r="123" spans="1:16" x14ac:dyDescent="0.2">
      <c r="A123" s="24" t="s">
        <v>50</v>
      </c>
      <c r="B123" s="29" t="s">
        <v>334</v>
      </c>
      <c r="C123" s="29" t="s">
        <v>335</v>
      </c>
      <c r="D123" s="24" t="s">
        <v>70</v>
      </c>
      <c r="E123" s="30" t="s">
        <v>336</v>
      </c>
      <c r="F123" s="31" t="s">
        <v>177</v>
      </c>
      <c r="G123" s="32">
        <v>25.01</v>
      </c>
      <c r="H123" s="33"/>
      <c r="I123" s="33">
        <f>ROUND(ROUND(H123,2)*ROUND(G123,3),2)</f>
        <v>0</v>
      </c>
      <c r="J123" s="31" t="s">
        <v>55</v>
      </c>
      <c r="O123">
        <f>(I123*21)/100</f>
        <v>0</v>
      </c>
      <c r="P123" t="s">
        <v>27</v>
      </c>
    </row>
    <row r="124" spans="1:16" ht="25.5" x14ac:dyDescent="0.2">
      <c r="A124" s="34" t="s">
        <v>56</v>
      </c>
      <c r="E124" s="35" t="s">
        <v>337</v>
      </c>
    </row>
    <row r="125" spans="1:16" x14ac:dyDescent="0.2">
      <c r="A125" s="36" t="s">
        <v>58</v>
      </c>
      <c r="E125" s="37" t="s">
        <v>338</v>
      </c>
    </row>
    <row r="126" spans="1:16" ht="280.5" x14ac:dyDescent="0.2">
      <c r="A126" t="s">
        <v>59</v>
      </c>
      <c r="E126" s="35" t="s">
        <v>339</v>
      </c>
    </row>
    <row r="127" spans="1:16" x14ac:dyDescent="0.2">
      <c r="A127" s="24" t="s">
        <v>50</v>
      </c>
      <c r="B127" s="29" t="s">
        <v>340</v>
      </c>
      <c r="C127" s="29" t="s">
        <v>335</v>
      </c>
      <c r="D127" s="24" t="s">
        <v>74</v>
      </c>
      <c r="E127" s="30" t="s">
        <v>336</v>
      </c>
      <c r="F127" s="31" t="s">
        <v>177</v>
      </c>
      <c r="G127" s="32">
        <v>12.819000000000001</v>
      </c>
      <c r="H127" s="33"/>
      <c r="I127" s="33">
        <f>ROUND(ROUND(H127,2)*ROUND(G127,3),2)</f>
        <v>0</v>
      </c>
      <c r="J127" s="31" t="s">
        <v>55</v>
      </c>
      <c r="O127">
        <f>(I127*21)/100</f>
        <v>0</v>
      </c>
      <c r="P127" t="s">
        <v>27</v>
      </c>
    </row>
    <row r="128" spans="1:16" x14ac:dyDescent="0.2">
      <c r="A128" s="34" t="s">
        <v>56</v>
      </c>
      <c r="E128" s="35" t="s">
        <v>341</v>
      </c>
    </row>
    <row r="129" spans="1:16" x14ac:dyDescent="0.2">
      <c r="A129" s="36" t="s">
        <v>58</v>
      </c>
      <c r="E129" s="37" t="s">
        <v>301</v>
      </c>
    </row>
    <row r="130" spans="1:16" ht="280.5" x14ac:dyDescent="0.2">
      <c r="A130" t="s">
        <v>59</v>
      </c>
      <c r="E130" s="35" t="s">
        <v>339</v>
      </c>
    </row>
    <row r="131" spans="1:16" x14ac:dyDescent="0.2">
      <c r="A131" s="24" t="s">
        <v>50</v>
      </c>
      <c r="B131" s="29" t="s">
        <v>342</v>
      </c>
      <c r="C131" s="29" t="s">
        <v>335</v>
      </c>
      <c r="D131" s="24" t="s">
        <v>76</v>
      </c>
      <c r="E131" s="30" t="s">
        <v>336</v>
      </c>
      <c r="F131" s="31" t="s">
        <v>177</v>
      </c>
      <c r="G131" s="32">
        <v>24.06</v>
      </c>
      <c r="H131" s="33"/>
      <c r="I131" s="33">
        <f>ROUND(ROUND(H131,2)*ROUND(G131,3),2)</f>
        <v>0</v>
      </c>
      <c r="J131" s="31" t="s">
        <v>55</v>
      </c>
      <c r="O131">
        <f>(I131*21)/100</f>
        <v>0</v>
      </c>
      <c r="P131" t="s">
        <v>27</v>
      </c>
    </row>
    <row r="132" spans="1:16" ht="25.5" x14ac:dyDescent="0.2">
      <c r="A132" s="34" t="s">
        <v>56</v>
      </c>
      <c r="E132" s="35" t="s">
        <v>343</v>
      </c>
    </row>
    <row r="133" spans="1:16" x14ac:dyDescent="0.2">
      <c r="A133" s="36" t="s">
        <v>58</v>
      </c>
      <c r="E133" s="37" t="s">
        <v>304</v>
      </c>
    </row>
    <row r="134" spans="1:16" ht="280.5" x14ac:dyDescent="0.2">
      <c r="A134" t="s">
        <v>59</v>
      </c>
      <c r="E134" s="35" t="s">
        <v>339</v>
      </c>
    </row>
    <row r="135" spans="1:16" x14ac:dyDescent="0.2">
      <c r="A135" s="24" t="s">
        <v>50</v>
      </c>
      <c r="B135" s="29" t="s">
        <v>344</v>
      </c>
      <c r="C135" s="29" t="s">
        <v>345</v>
      </c>
      <c r="D135" s="24" t="s">
        <v>70</v>
      </c>
      <c r="E135" s="30" t="s">
        <v>346</v>
      </c>
      <c r="F135" s="31" t="s">
        <v>177</v>
      </c>
      <c r="G135" s="32">
        <v>71.92</v>
      </c>
      <c r="H135" s="33"/>
      <c r="I135" s="33">
        <f>ROUND(ROUND(H135,2)*ROUND(G135,3),2)</f>
        <v>0</v>
      </c>
      <c r="J135" s="31" t="s">
        <v>55</v>
      </c>
      <c r="O135">
        <f>(I135*21)/100</f>
        <v>0</v>
      </c>
      <c r="P135" t="s">
        <v>27</v>
      </c>
    </row>
    <row r="136" spans="1:16" ht="25.5" x14ac:dyDescent="0.2">
      <c r="A136" s="34" t="s">
        <v>56</v>
      </c>
      <c r="E136" s="35" t="s">
        <v>347</v>
      </c>
    </row>
    <row r="137" spans="1:16" x14ac:dyDescent="0.2">
      <c r="A137" s="36" t="s">
        <v>58</v>
      </c>
      <c r="E137" s="37" t="s">
        <v>348</v>
      </c>
    </row>
    <row r="138" spans="1:16" ht="267.75" x14ac:dyDescent="0.2">
      <c r="A138" t="s">
        <v>59</v>
      </c>
      <c r="E138" s="35" t="s">
        <v>325</v>
      </c>
    </row>
    <row r="139" spans="1:16" x14ac:dyDescent="0.2">
      <c r="A139" s="24" t="s">
        <v>50</v>
      </c>
      <c r="B139" s="29" t="s">
        <v>349</v>
      </c>
      <c r="C139" s="29" t="s">
        <v>345</v>
      </c>
      <c r="D139" s="24" t="s">
        <v>74</v>
      </c>
      <c r="E139" s="30" t="s">
        <v>346</v>
      </c>
      <c r="F139" s="31" t="s">
        <v>177</v>
      </c>
      <c r="G139" s="32">
        <v>24.83</v>
      </c>
      <c r="H139" s="33"/>
      <c r="I139" s="33">
        <f>ROUND(ROUND(H139,2)*ROUND(G139,3),2)</f>
        <v>0</v>
      </c>
      <c r="J139" s="31" t="s">
        <v>55</v>
      </c>
      <c r="O139">
        <f>(I139*21)/100</f>
        <v>0</v>
      </c>
      <c r="P139" t="s">
        <v>27</v>
      </c>
    </row>
    <row r="140" spans="1:16" ht="25.5" x14ac:dyDescent="0.2">
      <c r="A140" s="34" t="s">
        <v>56</v>
      </c>
      <c r="E140" s="35" t="s">
        <v>350</v>
      </c>
    </row>
    <row r="141" spans="1:16" x14ac:dyDescent="0.2">
      <c r="A141" s="36" t="s">
        <v>58</v>
      </c>
      <c r="E141" s="37" t="s">
        <v>351</v>
      </c>
    </row>
    <row r="142" spans="1:16" ht="267.75" x14ac:dyDescent="0.2">
      <c r="A142" t="s">
        <v>59</v>
      </c>
      <c r="E142" s="35" t="s">
        <v>325</v>
      </c>
    </row>
    <row r="143" spans="1:16" x14ac:dyDescent="0.2">
      <c r="A143" s="24" t="s">
        <v>50</v>
      </c>
      <c r="B143" s="29" t="s">
        <v>352</v>
      </c>
      <c r="C143" s="29" t="s">
        <v>353</v>
      </c>
      <c r="D143" s="24" t="s">
        <v>70</v>
      </c>
      <c r="E143" s="30" t="s">
        <v>354</v>
      </c>
      <c r="F143" s="31" t="s">
        <v>177</v>
      </c>
      <c r="G143" s="32">
        <v>183.6</v>
      </c>
      <c r="H143" s="33"/>
      <c r="I143" s="33">
        <f>ROUND(ROUND(H143,2)*ROUND(G143,3),2)</f>
        <v>0</v>
      </c>
      <c r="J143" s="31" t="s">
        <v>55</v>
      </c>
      <c r="O143">
        <f>(I143*21)/100</f>
        <v>0</v>
      </c>
      <c r="P143" t="s">
        <v>27</v>
      </c>
    </row>
    <row r="144" spans="1:16" x14ac:dyDescent="0.2">
      <c r="A144" s="34" t="s">
        <v>56</v>
      </c>
      <c r="E144" s="35" t="s">
        <v>355</v>
      </c>
    </row>
    <row r="145" spans="1:16" x14ac:dyDescent="0.2">
      <c r="A145" s="36" t="s">
        <v>58</v>
      </c>
      <c r="E145" s="37" t="s">
        <v>308</v>
      </c>
    </row>
    <row r="146" spans="1:16" ht="229.5" x14ac:dyDescent="0.2">
      <c r="A146" t="s">
        <v>59</v>
      </c>
      <c r="E146" s="35" t="s">
        <v>356</v>
      </c>
    </row>
    <row r="147" spans="1:16" x14ac:dyDescent="0.2">
      <c r="A147" s="24" t="s">
        <v>50</v>
      </c>
      <c r="B147" s="29" t="s">
        <v>357</v>
      </c>
      <c r="C147" s="29" t="s">
        <v>353</v>
      </c>
      <c r="D147" s="24" t="s">
        <v>74</v>
      </c>
      <c r="E147" s="30" t="s">
        <v>354</v>
      </c>
      <c r="F147" s="31" t="s">
        <v>177</v>
      </c>
      <c r="G147" s="32">
        <v>96.36</v>
      </c>
      <c r="H147" s="33"/>
      <c r="I147" s="33">
        <f>ROUND(ROUND(H147,2)*ROUND(G147,3),2)</f>
        <v>0</v>
      </c>
      <c r="J147" s="31" t="s">
        <v>55</v>
      </c>
      <c r="O147">
        <f>(I147*21)/100</f>
        <v>0</v>
      </c>
      <c r="P147" t="s">
        <v>27</v>
      </c>
    </row>
    <row r="148" spans="1:16" x14ac:dyDescent="0.2">
      <c r="A148" s="34" t="s">
        <v>56</v>
      </c>
      <c r="E148" s="35" t="s">
        <v>358</v>
      </c>
    </row>
    <row r="149" spans="1:16" x14ac:dyDescent="0.2">
      <c r="A149" s="36" t="s">
        <v>58</v>
      </c>
      <c r="E149" s="37" t="s">
        <v>359</v>
      </c>
    </row>
    <row r="150" spans="1:16" ht="229.5" x14ac:dyDescent="0.2">
      <c r="A150" t="s">
        <v>59</v>
      </c>
      <c r="E150" s="35" t="s">
        <v>356</v>
      </c>
    </row>
    <row r="151" spans="1:16" x14ac:dyDescent="0.2">
      <c r="A151" s="24" t="s">
        <v>50</v>
      </c>
      <c r="B151" s="29" t="s">
        <v>360</v>
      </c>
      <c r="C151" s="29" t="s">
        <v>361</v>
      </c>
      <c r="D151" s="24" t="s">
        <v>70</v>
      </c>
      <c r="E151" s="30" t="s">
        <v>362</v>
      </c>
      <c r="F151" s="31" t="s">
        <v>177</v>
      </c>
      <c r="G151" s="32">
        <v>23.56</v>
      </c>
      <c r="H151" s="33"/>
      <c r="I151" s="33">
        <f>ROUND(ROUND(H151,2)*ROUND(G151,3),2)</f>
        <v>0</v>
      </c>
      <c r="J151" s="31" t="s">
        <v>55</v>
      </c>
      <c r="O151">
        <f>(I151*21)/100</f>
        <v>0</v>
      </c>
      <c r="P151" t="s">
        <v>27</v>
      </c>
    </row>
    <row r="152" spans="1:16" x14ac:dyDescent="0.2">
      <c r="A152" s="34" t="s">
        <v>56</v>
      </c>
      <c r="E152" s="35" t="s">
        <v>363</v>
      </c>
    </row>
    <row r="153" spans="1:16" x14ac:dyDescent="0.2">
      <c r="A153" s="36" t="s">
        <v>58</v>
      </c>
      <c r="E153" s="37" t="s">
        <v>364</v>
      </c>
    </row>
    <row r="154" spans="1:16" ht="229.5" x14ac:dyDescent="0.2">
      <c r="A154" t="s">
        <v>59</v>
      </c>
      <c r="E154" s="35" t="s">
        <v>365</v>
      </c>
    </row>
    <row r="155" spans="1:16" x14ac:dyDescent="0.2">
      <c r="A155" s="24" t="s">
        <v>50</v>
      </c>
      <c r="B155" s="29" t="s">
        <v>366</v>
      </c>
      <c r="C155" s="29" t="s">
        <v>361</v>
      </c>
      <c r="D155" s="24" t="s">
        <v>74</v>
      </c>
      <c r="E155" s="30" t="s">
        <v>362</v>
      </c>
      <c r="F155" s="31" t="s">
        <v>177</v>
      </c>
      <c r="G155" s="32">
        <v>80.98</v>
      </c>
      <c r="H155" s="33"/>
      <c r="I155" s="33">
        <f>ROUND(ROUND(H155,2)*ROUND(G155,3),2)</f>
        <v>0</v>
      </c>
      <c r="J155" s="31" t="s">
        <v>55</v>
      </c>
      <c r="O155">
        <f>(I155*21)/100</f>
        <v>0</v>
      </c>
      <c r="P155" t="s">
        <v>27</v>
      </c>
    </row>
    <row r="156" spans="1:16" x14ac:dyDescent="0.2">
      <c r="A156" s="34" t="s">
        <v>56</v>
      </c>
      <c r="E156" s="35" t="s">
        <v>367</v>
      </c>
    </row>
    <row r="157" spans="1:16" x14ac:dyDescent="0.2">
      <c r="A157" s="36" t="s">
        <v>58</v>
      </c>
      <c r="E157" s="37" t="s">
        <v>368</v>
      </c>
    </row>
    <row r="158" spans="1:16" ht="229.5" x14ac:dyDescent="0.2">
      <c r="A158" t="s">
        <v>59</v>
      </c>
      <c r="E158" s="35" t="s">
        <v>369</v>
      </c>
    </row>
    <row r="159" spans="1:16" x14ac:dyDescent="0.2">
      <c r="A159" s="24" t="s">
        <v>50</v>
      </c>
      <c r="B159" s="29" t="s">
        <v>370</v>
      </c>
      <c r="C159" s="29" t="s">
        <v>371</v>
      </c>
      <c r="D159" s="24" t="s">
        <v>52</v>
      </c>
      <c r="E159" s="30" t="s">
        <v>372</v>
      </c>
      <c r="F159" s="31" t="s">
        <v>177</v>
      </c>
      <c r="G159" s="32">
        <v>12.103</v>
      </c>
      <c r="H159" s="33"/>
      <c r="I159" s="33">
        <f>ROUND(ROUND(H159,2)*ROUND(G159,3),2)</f>
        <v>0</v>
      </c>
      <c r="J159" s="31" t="s">
        <v>55</v>
      </c>
      <c r="O159">
        <f>(I159*21)/100</f>
        <v>0</v>
      </c>
      <c r="P159" t="s">
        <v>27</v>
      </c>
    </row>
    <row r="160" spans="1:16" ht="25.5" x14ac:dyDescent="0.2">
      <c r="A160" s="34" t="s">
        <v>56</v>
      </c>
      <c r="E160" s="35" t="s">
        <v>373</v>
      </c>
    </row>
    <row r="161" spans="1:16" x14ac:dyDescent="0.2">
      <c r="A161" s="36" t="s">
        <v>58</v>
      </c>
      <c r="E161" s="37" t="s">
        <v>374</v>
      </c>
    </row>
    <row r="162" spans="1:16" ht="293.25" x14ac:dyDescent="0.2">
      <c r="A162" t="s">
        <v>59</v>
      </c>
      <c r="E162" s="35" t="s">
        <v>375</v>
      </c>
    </row>
    <row r="163" spans="1:16" x14ac:dyDescent="0.2">
      <c r="A163" s="24" t="s">
        <v>50</v>
      </c>
      <c r="B163" s="29" t="s">
        <v>376</v>
      </c>
      <c r="C163" s="29" t="s">
        <v>377</v>
      </c>
      <c r="D163" s="24" t="s">
        <v>52</v>
      </c>
      <c r="E163" s="30" t="s">
        <v>378</v>
      </c>
      <c r="F163" s="31" t="s">
        <v>234</v>
      </c>
      <c r="G163" s="32">
        <v>330.72</v>
      </c>
      <c r="H163" s="33"/>
      <c r="I163" s="33">
        <f>ROUND(ROUND(H163,2)*ROUND(G163,3),2)</f>
        <v>0</v>
      </c>
      <c r="J163" s="31" t="s">
        <v>55</v>
      </c>
      <c r="O163">
        <f>(I163*21)/100</f>
        <v>0</v>
      </c>
      <c r="P163" t="s">
        <v>27</v>
      </c>
    </row>
    <row r="164" spans="1:16" ht="25.5" x14ac:dyDescent="0.2">
      <c r="A164" s="34" t="s">
        <v>56</v>
      </c>
      <c r="E164" s="35" t="s">
        <v>379</v>
      </c>
    </row>
    <row r="165" spans="1:16" x14ac:dyDescent="0.2">
      <c r="A165" s="36" t="s">
        <v>58</v>
      </c>
      <c r="E165" s="37" t="s">
        <v>380</v>
      </c>
    </row>
    <row r="166" spans="1:16" ht="38.25" x14ac:dyDescent="0.2">
      <c r="A166" t="s">
        <v>59</v>
      </c>
      <c r="E166" s="35" t="s">
        <v>381</v>
      </c>
    </row>
    <row r="167" spans="1:16" x14ac:dyDescent="0.2">
      <c r="A167" s="24" t="s">
        <v>50</v>
      </c>
      <c r="B167" s="29" t="s">
        <v>382</v>
      </c>
      <c r="C167" s="29" t="s">
        <v>383</v>
      </c>
      <c r="D167" s="24" t="s">
        <v>52</v>
      </c>
      <c r="E167" s="30" t="s">
        <v>384</v>
      </c>
      <c r="F167" s="31" t="s">
        <v>234</v>
      </c>
      <c r="G167" s="32">
        <v>556.79999999999995</v>
      </c>
      <c r="H167" s="33"/>
      <c r="I167" s="33">
        <f>ROUND(ROUND(H167,2)*ROUND(G167,3),2)</f>
        <v>0</v>
      </c>
      <c r="J167" s="31" t="s">
        <v>55</v>
      </c>
      <c r="O167">
        <f>(I167*21)/100</f>
        <v>0</v>
      </c>
      <c r="P167" t="s">
        <v>27</v>
      </c>
    </row>
    <row r="168" spans="1:16" ht="51" x14ac:dyDescent="0.2">
      <c r="A168" s="34" t="s">
        <v>56</v>
      </c>
      <c r="E168" s="35" t="s">
        <v>385</v>
      </c>
    </row>
    <row r="169" spans="1:16" x14ac:dyDescent="0.2">
      <c r="A169" s="36" t="s">
        <v>58</v>
      </c>
      <c r="E169" s="37" t="s">
        <v>386</v>
      </c>
    </row>
    <row r="170" spans="1:16" ht="25.5" x14ac:dyDescent="0.2">
      <c r="A170" t="s">
        <v>59</v>
      </c>
      <c r="E170" s="35" t="s">
        <v>387</v>
      </c>
    </row>
    <row r="171" spans="1:16" x14ac:dyDescent="0.2">
      <c r="A171" s="24" t="s">
        <v>50</v>
      </c>
      <c r="B171" s="29" t="s">
        <v>388</v>
      </c>
      <c r="C171" s="29" t="s">
        <v>389</v>
      </c>
      <c r="D171" s="24" t="s">
        <v>52</v>
      </c>
      <c r="E171" s="30" t="s">
        <v>390</v>
      </c>
      <c r="F171" s="31" t="s">
        <v>95</v>
      </c>
      <c r="G171" s="32">
        <v>20</v>
      </c>
      <c r="H171" s="33"/>
      <c r="I171" s="33">
        <f>ROUND(ROUND(H171,2)*ROUND(G171,3),2)</f>
        <v>0</v>
      </c>
      <c r="J171" s="31" t="s">
        <v>55</v>
      </c>
      <c r="O171">
        <f>(I171*21)/100</f>
        <v>0</v>
      </c>
      <c r="P171" t="s">
        <v>27</v>
      </c>
    </row>
    <row r="172" spans="1:16" ht="38.25" x14ac:dyDescent="0.2">
      <c r="A172" s="34" t="s">
        <v>56</v>
      </c>
      <c r="E172" s="35" t="s">
        <v>391</v>
      </c>
    </row>
    <row r="173" spans="1:16" x14ac:dyDescent="0.2">
      <c r="A173" s="36" t="s">
        <v>58</v>
      </c>
      <c r="E173" s="37" t="s">
        <v>52</v>
      </c>
    </row>
    <row r="174" spans="1:16" ht="89.25" x14ac:dyDescent="0.2">
      <c r="A174" t="s">
        <v>59</v>
      </c>
      <c r="E174" s="35" t="s">
        <v>392</v>
      </c>
    </row>
    <row r="175" spans="1:16" ht="25.5" x14ac:dyDescent="0.2">
      <c r="A175" s="24" t="s">
        <v>50</v>
      </c>
      <c r="B175" s="29" t="s">
        <v>393</v>
      </c>
      <c r="C175" s="29" t="s">
        <v>394</v>
      </c>
      <c r="D175" s="24" t="s">
        <v>52</v>
      </c>
      <c r="E175" s="30" t="s">
        <v>395</v>
      </c>
      <c r="F175" s="31" t="s">
        <v>95</v>
      </c>
      <c r="G175" s="32">
        <v>4</v>
      </c>
      <c r="H175" s="33"/>
      <c r="I175" s="33">
        <f>ROUND(ROUND(H175,2)*ROUND(G175,3),2)</f>
        <v>0</v>
      </c>
      <c r="J175" s="31" t="s">
        <v>55</v>
      </c>
      <c r="O175">
        <f>(I175*21)/100</f>
        <v>0</v>
      </c>
      <c r="P175" t="s">
        <v>27</v>
      </c>
    </row>
    <row r="176" spans="1:16" ht="38.25" x14ac:dyDescent="0.2">
      <c r="A176" s="34" t="s">
        <v>56</v>
      </c>
      <c r="E176" s="35" t="s">
        <v>396</v>
      </c>
    </row>
    <row r="177" spans="1:18" x14ac:dyDescent="0.2">
      <c r="A177" s="36" t="s">
        <v>58</v>
      </c>
      <c r="E177" s="37" t="s">
        <v>52</v>
      </c>
    </row>
    <row r="178" spans="1:18" ht="114.75" x14ac:dyDescent="0.2">
      <c r="A178" t="s">
        <v>59</v>
      </c>
      <c r="E178" s="35" t="s">
        <v>397</v>
      </c>
    </row>
    <row r="179" spans="1:18" x14ac:dyDescent="0.2">
      <c r="A179" s="24" t="s">
        <v>50</v>
      </c>
      <c r="B179" s="29" t="s">
        <v>398</v>
      </c>
      <c r="C179" s="29" t="s">
        <v>399</v>
      </c>
      <c r="D179" s="24" t="s">
        <v>52</v>
      </c>
      <c r="E179" s="30" t="s">
        <v>400</v>
      </c>
      <c r="F179" s="31" t="s">
        <v>95</v>
      </c>
      <c r="G179" s="32">
        <v>1</v>
      </c>
      <c r="H179" s="33"/>
      <c r="I179" s="33">
        <f>ROUND(ROUND(H179,2)*ROUND(G179,3),2)</f>
        <v>0</v>
      </c>
      <c r="J179" s="31" t="s">
        <v>55</v>
      </c>
      <c r="O179">
        <f>(I179*21)/100</f>
        <v>0</v>
      </c>
      <c r="P179" t="s">
        <v>27</v>
      </c>
    </row>
    <row r="180" spans="1:18" ht="38.25" x14ac:dyDescent="0.2">
      <c r="A180" s="34" t="s">
        <v>56</v>
      </c>
      <c r="E180" s="35" t="s">
        <v>401</v>
      </c>
    </row>
    <row r="181" spans="1:18" x14ac:dyDescent="0.2">
      <c r="A181" s="36" t="s">
        <v>58</v>
      </c>
      <c r="E181" s="37" t="s">
        <v>52</v>
      </c>
    </row>
    <row r="182" spans="1:18" ht="102" x14ac:dyDescent="0.2">
      <c r="A182" t="s">
        <v>59</v>
      </c>
      <c r="E182" s="35" t="s">
        <v>402</v>
      </c>
    </row>
    <row r="183" spans="1:18" ht="12.75" customHeight="1" x14ac:dyDescent="0.2">
      <c r="A183" s="12" t="s">
        <v>47</v>
      </c>
      <c r="B183" s="12"/>
      <c r="C183" s="38" t="s">
        <v>27</v>
      </c>
      <c r="D183" s="12"/>
      <c r="E183" s="27" t="s">
        <v>403</v>
      </c>
      <c r="F183" s="12"/>
      <c r="G183" s="12"/>
      <c r="H183" s="12"/>
      <c r="I183" s="39">
        <f>0+Q183</f>
        <v>0</v>
      </c>
      <c r="J183" s="12"/>
      <c r="O183">
        <f>0+R183</f>
        <v>0</v>
      </c>
      <c r="Q183">
        <f>0+I184+I188+I192+I196+I200+I204+I208+I212+I216+I220</f>
        <v>0</v>
      </c>
      <c r="R183">
        <f>0+O184+O188+O192+O196+O200+O204+O208+O212+O216+O220</f>
        <v>0</v>
      </c>
    </row>
    <row r="184" spans="1:18" x14ac:dyDescent="0.2">
      <c r="A184" s="24" t="s">
        <v>50</v>
      </c>
      <c r="B184" s="29" t="s">
        <v>404</v>
      </c>
      <c r="C184" s="29" t="s">
        <v>405</v>
      </c>
      <c r="D184" s="24" t="s">
        <v>52</v>
      </c>
      <c r="E184" s="30" t="s">
        <v>406</v>
      </c>
      <c r="F184" s="31" t="s">
        <v>169</v>
      </c>
      <c r="G184" s="32">
        <v>26.8</v>
      </c>
      <c r="H184" s="33"/>
      <c r="I184" s="33">
        <f>ROUND(ROUND(H184,2)*ROUND(G184,3),2)</f>
        <v>0</v>
      </c>
      <c r="J184" s="31" t="s">
        <v>55</v>
      </c>
      <c r="O184">
        <f>(I184*21)/100</f>
        <v>0</v>
      </c>
      <c r="P184" t="s">
        <v>27</v>
      </c>
    </row>
    <row r="185" spans="1:18" x14ac:dyDescent="0.2">
      <c r="A185" s="34" t="s">
        <v>56</v>
      </c>
      <c r="E185" s="35" t="s">
        <v>407</v>
      </c>
    </row>
    <row r="186" spans="1:18" x14ac:dyDescent="0.2">
      <c r="A186" s="36" t="s">
        <v>58</v>
      </c>
      <c r="E186" s="37" t="s">
        <v>408</v>
      </c>
    </row>
    <row r="187" spans="1:18" ht="165.75" x14ac:dyDescent="0.2">
      <c r="A187" t="s">
        <v>59</v>
      </c>
      <c r="E187" s="35" t="s">
        <v>409</v>
      </c>
    </row>
    <row r="188" spans="1:18" x14ac:dyDescent="0.2">
      <c r="A188" s="24" t="s">
        <v>50</v>
      </c>
      <c r="B188" s="29" t="s">
        <v>410</v>
      </c>
      <c r="C188" s="29" t="s">
        <v>411</v>
      </c>
      <c r="D188" s="24" t="s">
        <v>52</v>
      </c>
      <c r="E188" s="30" t="s">
        <v>412</v>
      </c>
      <c r="F188" s="31" t="s">
        <v>177</v>
      </c>
      <c r="G188" s="32">
        <v>0.128</v>
      </c>
      <c r="H188" s="33"/>
      <c r="I188" s="33">
        <f>ROUND(ROUND(H188,2)*ROUND(G188,3),2)</f>
        <v>0</v>
      </c>
      <c r="J188" s="31" t="s">
        <v>55</v>
      </c>
      <c r="O188">
        <f>(I188*21)/100</f>
        <v>0</v>
      </c>
      <c r="P188" t="s">
        <v>27</v>
      </c>
    </row>
    <row r="189" spans="1:18" ht="25.5" x14ac:dyDescent="0.2">
      <c r="A189" s="34" t="s">
        <v>56</v>
      </c>
      <c r="E189" s="35" t="s">
        <v>413</v>
      </c>
    </row>
    <row r="190" spans="1:18" x14ac:dyDescent="0.2">
      <c r="A190" s="36" t="s">
        <v>58</v>
      </c>
      <c r="E190" s="37" t="s">
        <v>414</v>
      </c>
    </row>
    <row r="191" spans="1:18" ht="51" x14ac:dyDescent="0.2">
      <c r="A191" t="s">
        <v>59</v>
      </c>
      <c r="E191" s="35" t="s">
        <v>415</v>
      </c>
    </row>
    <row r="192" spans="1:18" x14ac:dyDescent="0.2">
      <c r="A192" s="24" t="s">
        <v>50</v>
      </c>
      <c r="B192" s="29" t="s">
        <v>416</v>
      </c>
      <c r="C192" s="29" t="s">
        <v>417</v>
      </c>
      <c r="D192" s="24" t="s">
        <v>52</v>
      </c>
      <c r="E192" s="30" t="s">
        <v>418</v>
      </c>
      <c r="F192" s="31" t="s">
        <v>177</v>
      </c>
      <c r="G192" s="32">
        <v>136.5</v>
      </c>
      <c r="H192" s="33"/>
      <c r="I192" s="33">
        <f>ROUND(ROUND(H192,2)*ROUND(G192,3),2)</f>
        <v>0</v>
      </c>
      <c r="J192" s="31" t="s">
        <v>55</v>
      </c>
      <c r="O192">
        <f>(I192*21)/100</f>
        <v>0</v>
      </c>
      <c r="P192" t="s">
        <v>27</v>
      </c>
    </row>
    <row r="193" spans="1:16" ht="76.5" x14ac:dyDescent="0.2">
      <c r="A193" s="34" t="s">
        <v>56</v>
      </c>
      <c r="E193" s="35" t="s">
        <v>419</v>
      </c>
    </row>
    <row r="194" spans="1:16" x14ac:dyDescent="0.2">
      <c r="A194" s="36" t="s">
        <v>58</v>
      </c>
      <c r="E194" s="37" t="s">
        <v>420</v>
      </c>
    </row>
    <row r="195" spans="1:16" ht="38.25" x14ac:dyDescent="0.2">
      <c r="A195" t="s">
        <v>59</v>
      </c>
      <c r="E195" s="35" t="s">
        <v>421</v>
      </c>
    </row>
    <row r="196" spans="1:16" x14ac:dyDescent="0.2">
      <c r="A196" s="24" t="s">
        <v>50</v>
      </c>
      <c r="B196" s="29" t="s">
        <v>422</v>
      </c>
      <c r="C196" s="29" t="s">
        <v>423</v>
      </c>
      <c r="D196" s="24" t="s">
        <v>52</v>
      </c>
      <c r="E196" s="30" t="s">
        <v>424</v>
      </c>
      <c r="F196" s="31" t="s">
        <v>169</v>
      </c>
      <c r="G196" s="32">
        <v>117</v>
      </c>
      <c r="H196" s="33"/>
      <c r="I196" s="33">
        <f>ROUND(ROUND(H196,2)*ROUND(G196,3),2)</f>
        <v>0</v>
      </c>
      <c r="J196" s="31" t="s">
        <v>55</v>
      </c>
      <c r="O196">
        <f>(I196*21)/100</f>
        <v>0</v>
      </c>
      <c r="P196" t="s">
        <v>27</v>
      </c>
    </row>
    <row r="197" spans="1:16" ht="38.25" x14ac:dyDescent="0.2">
      <c r="A197" s="34" t="s">
        <v>56</v>
      </c>
      <c r="E197" s="35" t="s">
        <v>425</v>
      </c>
    </row>
    <row r="198" spans="1:16" x14ac:dyDescent="0.2">
      <c r="A198" s="36" t="s">
        <v>58</v>
      </c>
      <c r="E198" s="37" t="s">
        <v>426</v>
      </c>
    </row>
    <row r="199" spans="1:16" ht="51" x14ac:dyDescent="0.2">
      <c r="A199" t="s">
        <v>59</v>
      </c>
      <c r="E199" s="35" t="s">
        <v>427</v>
      </c>
    </row>
    <row r="200" spans="1:16" x14ac:dyDescent="0.2">
      <c r="A200" s="24" t="s">
        <v>50</v>
      </c>
      <c r="B200" s="29" t="s">
        <v>428</v>
      </c>
      <c r="C200" s="29" t="s">
        <v>429</v>
      </c>
      <c r="D200" s="24" t="s">
        <v>52</v>
      </c>
      <c r="E200" s="30" t="s">
        <v>430</v>
      </c>
      <c r="F200" s="31" t="s">
        <v>169</v>
      </c>
      <c r="G200" s="32">
        <v>143.19999999999999</v>
      </c>
      <c r="H200" s="33"/>
      <c r="I200" s="33">
        <f>ROUND(ROUND(H200,2)*ROUND(G200,3),2)</f>
        <v>0</v>
      </c>
      <c r="J200" s="31" t="s">
        <v>55</v>
      </c>
      <c r="O200">
        <f>(I200*21)/100</f>
        <v>0</v>
      </c>
      <c r="P200" t="s">
        <v>27</v>
      </c>
    </row>
    <row r="201" spans="1:16" ht="25.5" x14ac:dyDescent="0.2">
      <c r="A201" s="34" t="s">
        <v>56</v>
      </c>
      <c r="E201" s="35" t="s">
        <v>431</v>
      </c>
    </row>
    <row r="202" spans="1:16" x14ac:dyDescent="0.2">
      <c r="A202" s="36" t="s">
        <v>58</v>
      </c>
      <c r="E202" s="37" t="s">
        <v>432</v>
      </c>
    </row>
    <row r="203" spans="1:16" ht="63.75" x14ac:dyDescent="0.2">
      <c r="A203" t="s">
        <v>59</v>
      </c>
      <c r="E203" s="35" t="s">
        <v>433</v>
      </c>
    </row>
    <row r="204" spans="1:16" x14ac:dyDescent="0.2">
      <c r="A204" s="24" t="s">
        <v>50</v>
      </c>
      <c r="B204" s="29" t="s">
        <v>434</v>
      </c>
      <c r="C204" s="29" t="s">
        <v>435</v>
      </c>
      <c r="D204" s="24" t="s">
        <v>70</v>
      </c>
      <c r="E204" s="30" t="s">
        <v>436</v>
      </c>
      <c r="F204" s="31" t="s">
        <v>177</v>
      </c>
      <c r="G204" s="32">
        <v>11.416</v>
      </c>
      <c r="H204" s="33"/>
      <c r="I204" s="33">
        <f>ROUND(ROUND(H204,2)*ROUND(G204,3),2)</f>
        <v>0</v>
      </c>
      <c r="J204" s="31" t="s">
        <v>55</v>
      </c>
      <c r="O204">
        <f>(I204*21)/100</f>
        <v>0</v>
      </c>
      <c r="P204" t="s">
        <v>27</v>
      </c>
    </row>
    <row r="205" spans="1:16" ht="25.5" x14ac:dyDescent="0.2">
      <c r="A205" s="34" t="s">
        <v>56</v>
      </c>
      <c r="E205" s="35" t="s">
        <v>437</v>
      </c>
    </row>
    <row r="206" spans="1:16" x14ac:dyDescent="0.2">
      <c r="A206" s="36" t="s">
        <v>58</v>
      </c>
      <c r="E206" s="37" t="s">
        <v>438</v>
      </c>
    </row>
    <row r="207" spans="1:16" ht="369.75" x14ac:dyDescent="0.2">
      <c r="A207" t="s">
        <v>59</v>
      </c>
      <c r="E207" s="35" t="s">
        <v>439</v>
      </c>
    </row>
    <row r="208" spans="1:16" x14ac:dyDescent="0.2">
      <c r="A208" s="24" t="s">
        <v>50</v>
      </c>
      <c r="B208" s="29" t="s">
        <v>440</v>
      </c>
      <c r="C208" s="29" t="s">
        <v>435</v>
      </c>
      <c r="D208" s="24" t="s">
        <v>74</v>
      </c>
      <c r="E208" s="30" t="s">
        <v>436</v>
      </c>
      <c r="F208" s="31" t="s">
        <v>177</v>
      </c>
      <c r="G208" s="32">
        <v>2.2400000000000002</v>
      </c>
      <c r="H208" s="33"/>
      <c r="I208" s="33">
        <f>ROUND(ROUND(H208,2)*ROUND(G208,3),2)</f>
        <v>0</v>
      </c>
      <c r="J208" s="31" t="s">
        <v>55</v>
      </c>
      <c r="O208">
        <f>(I208*21)/100</f>
        <v>0</v>
      </c>
      <c r="P208" t="s">
        <v>27</v>
      </c>
    </row>
    <row r="209" spans="1:18" ht="38.25" x14ac:dyDescent="0.2">
      <c r="A209" s="34" t="s">
        <v>56</v>
      </c>
      <c r="E209" s="35" t="s">
        <v>441</v>
      </c>
    </row>
    <row r="210" spans="1:18" x14ac:dyDescent="0.2">
      <c r="A210" s="36" t="s">
        <v>58</v>
      </c>
      <c r="E210" s="37" t="s">
        <v>442</v>
      </c>
    </row>
    <row r="211" spans="1:18" ht="369.75" x14ac:dyDescent="0.2">
      <c r="A211" t="s">
        <v>59</v>
      </c>
      <c r="E211" s="35" t="s">
        <v>439</v>
      </c>
    </row>
    <row r="212" spans="1:18" x14ac:dyDescent="0.2">
      <c r="A212" s="24" t="s">
        <v>50</v>
      </c>
      <c r="B212" s="29" t="s">
        <v>443</v>
      </c>
      <c r="C212" s="29" t="s">
        <v>444</v>
      </c>
      <c r="D212" s="24" t="s">
        <v>52</v>
      </c>
      <c r="E212" s="30" t="s">
        <v>445</v>
      </c>
      <c r="F212" s="31" t="s">
        <v>177</v>
      </c>
      <c r="G212" s="32">
        <v>27.37</v>
      </c>
      <c r="H212" s="33"/>
      <c r="I212" s="33">
        <f>ROUND(ROUND(H212,2)*ROUND(G212,3),2)</f>
        <v>0</v>
      </c>
      <c r="J212" s="31" t="s">
        <v>55</v>
      </c>
      <c r="O212">
        <f>(I212*21)/100</f>
        <v>0</v>
      </c>
      <c r="P212" t="s">
        <v>27</v>
      </c>
    </row>
    <row r="213" spans="1:18" x14ac:dyDescent="0.2">
      <c r="A213" s="34" t="s">
        <v>56</v>
      </c>
      <c r="E213" s="35" t="s">
        <v>446</v>
      </c>
    </row>
    <row r="214" spans="1:18" x14ac:dyDescent="0.2">
      <c r="A214" s="36" t="s">
        <v>58</v>
      </c>
      <c r="E214" s="37" t="s">
        <v>447</v>
      </c>
    </row>
    <row r="215" spans="1:18" ht="369.75" x14ac:dyDescent="0.2">
      <c r="A215" t="s">
        <v>59</v>
      </c>
      <c r="E215" s="35" t="s">
        <v>439</v>
      </c>
    </row>
    <row r="216" spans="1:18" x14ac:dyDescent="0.2">
      <c r="A216" s="24" t="s">
        <v>50</v>
      </c>
      <c r="B216" s="29" t="s">
        <v>448</v>
      </c>
      <c r="C216" s="29" t="s">
        <v>449</v>
      </c>
      <c r="D216" s="24" t="s">
        <v>52</v>
      </c>
      <c r="E216" s="30" t="s">
        <v>450</v>
      </c>
      <c r="F216" s="31" t="s">
        <v>185</v>
      </c>
      <c r="G216" s="32">
        <v>4.9269999999999996</v>
      </c>
      <c r="H216" s="33"/>
      <c r="I216" s="33">
        <f>ROUND(ROUND(H216,2)*ROUND(G216,3),2)</f>
        <v>0</v>
      </c>
      <c r="J216" s="31" t="s">
        <v>55</v>
      </c>
      <c r="O216">
        <f>(I216*21)/100</f>
        <v>0</v>
      </c>
      <c r="P216" t="s">
        <v>27</v>
      </c>
    </row>
    <row r="217" spans="1:18" x14ac:dyDescent="0.2">
      <c r="A217" s="34" t="s">
        <v>56</v>
      </c>
      <c r="E217" s="35" t="s">
        <v>451</v>
      </c>
    </row>
    <row r="218" spans="1:18" x14ac:dyDescent="0.2">
      <c r="A218" s="36" t="s">
        <v>58</v>
      </c>
      <c r="E218" s="37" t="s">
        <v>452</v>
      </c>
    </row>
    <row r="219" spans="1:18" ht="267.75" x14ac:dyDescent="0.2">
      <c r="A219" t="s">
        <v>59</v>
      </c>
      <c r="E219" s="35" t="s">
        <v>453</v>
      </c>
    </row>
    <row r="220" spans="1:18" x14ac:dyDescent="0.2">
      <c r="A220" s="24" t="s">
        <v>50</v>
      </c>
      <c r="B220" s="29" t="s">
        <v>454</v>
      </c>
      <c r="C220" s="29" t="s">
        <v>455</v>
      </c>
      <c r="D220" s="24" t="s">
        <v>52</v>
      </c>
      <c r="E220" s="30" t="s">
        <v>456</v>
      </c>
      <c r="F220" s="31" t="s">
        <v>234</v>
      </c>
      <c r="G220" s="32">
        <v>123.5</v>
      </c>
      <c r="H220" s="33"/>
      <c r="I220" s="33">
        <f>ROUND(ROUND(H220,2)*ROUND(G220,3),2)</f>
        <v>0</v>
      </c>
      <c r="J220" s="31" t="s">
        <v>55</v>
      </c>
      <c r="O220">
        <f>(I220*21)/100</f>
        <v>0</v>
      </c>
      <c r="P220" t="s">
        <v>27</v>
      </c>
    </row>
    <row r="221" spans="1:18" ht="51" x14ac:dyDescent="0.2">
      <c r="A221" s="34" t="s">
        <v>56</v>
      </c>
      <c r="E221" s="35" t="s">
        <v>457</v>
      </c>
    </row>
    <row r="222" spans="1:18" x14ac:dyDescent="0.2">
      <c r="A222" s="36" t="s">
        <v>58</v>
      </c>
      <c r="E222" s="37" t="s">
        <v>458</v>
      </c>
    </row>
    <row r="223" spans="1:18" ht="102" x14ac:dyDescent="0.2">
      <c r="A223" t="s">
        <v>59</v>
      </c>
      <c r="E223" s="35" t="s">
        <v>459</v>
      </c>
    </row>
    <row r="224" spans="1:18" ht="12.75" customHeight="1" x14ac:dyDescent="0.2">
      <c r="A224" s="12" t="s">
        <v>47</v>
      </c>
      <c r="B224" s="12"/>
      <c r="C224" s="38" t="s">
        <v>25</v>
      </c>
      <c r="D224" s="12"/>
      <c r="E224" s="27" t="s">
        <v>460</v>
      </c>
      <c r="F224" s="12"/>
      <c r="G224" s="12"/>
      <c r="H224" s="12"/>
      <c r="I224" s="39">
        <f>0+Q224</f>
        <v>0</v>
      </c>
      <c r="J224" s="12"/>
      <c r="O224">
        <f>0+R224</f>
        <v>0</v>
      </c>
      <c r="Q224">
        <f>0+I225+I229+I233+I237+I241+I245+I249+I253+I257+I261+I265</f>
        <v>0</v>
      </c>
      <c r="R224">
        <f>0+O225+O229+O233+O237+O241+O245+O249+O253+O257+O261+O265</f>
        <v>0</v>
      </c>
    </row>
    <row r="225" spans="1:16" x14ac:dyDescent="0.2">
      <c r="A225" s="24" t="s">
        <v>50</v>
      </c>
      <c r="B225" s="29" t="s">
        <v>461</v>
      </c>
      <c r="C225" s="29" t="s">
        <v>462</v>
      </c>
      <c r="D225" s="24" t="s">
        <v>52</v>
      </c>
      <c r="E225" s="30" t="s">
        <v>463</v>
      </c>
      <c r="F225" s="31" t="s">
        <v>464</v>
      </c>
      <c r="G225" s="32">
        <v>196</v>
      </c>
      <c r="H225" s="33"/>
      <c r="I225" s="33">
        <f>ROUND(ROUND(H225,2)*ROUND(G225,3),2)</f>
        <v>0</v>
      </c>
      <c r="J225" s="31" t="s">
        <v>55</v>
      </c>
      <c r="O225">
        <f>(I225*21)/100</f>
        <v>0</v>
      </c>
      <c r="P225" t="s">
        <v>27</v>
      </c>
    </row>
    <row r="226" spans="1:16" x14ac:dyDescent="0.2">
      <c r="A226" s="34" t="s">
        <v>56</v>
      </c>
      <c r="E226" s="35" t="s">
        <v>465</v>
      </c>
    </row>
    <row r="227" spans="1:16" x14ac:dyDescent="0.2">
      <c r="A227" s="36" t="s">
        <v>58</v>
      </c>
      <c r="E227" s="37" t="s">
        <v>466</v>
      </c>
    </row>
    <row r="228" spans="1:16" ht="25.5" x14ac:dyDescent="0.2">
      <c r="A228" t="s">
        <v>59</v>
      </c>
      <c r="E228" s="35" t="s">
        <v>467</v>
      </c>
    </row>
    <row r="229" spans="1:16" x14ac:dyDescent="0.2">
      <c r="A229" s="24" t="s">
        <v>50</v>
      </c>
      <c r="B229" s="29" t="s">
        <v>468</v>
      </c>
      <c r="C229" s="29" t="s">
        <v>469</v>
      </c>
      <c r="D229" s="24" t="s">
        <v>70</v>
      </c>
      <c r="E229" s="30" t="s">
        <v>470</v>
      </c>
      <c r="F229" s="31" t="s">
        <v>177</v>
      </c>
      <c r="G229" s="32">
        <v>8.548</v>
      </c>
      <c r="H229" s="33"/>
      <c r="I229" s="33">
        <f>ROUND(ROUND(H229,2)*ROUND(G229,3),2)</f>
        <v>0</v>
      </c>
      <c r="J229" s="31" t="s">
        <v>55</v>
      </c>
      <c r="O229">
        <f>(I229*21)/100</f>
        <v>0</v>
      </c>
      <c r="P229" t="s">
        <v>27</v>
      </c>
    </row>
    <row r="230" spans="1:16" ht="25.5" x14ac:dyDescent="0.2">
      <c r="A230" s="34" t="s">
        <v>56</v>
      </c>
      <c r="E230" s="35" t="s">
        <v>471</v>
      </c>
    </row>
    <row r="231" spans="1:16" x14ac:dyDescent="0.2">
      <c r="A231" s="36" t="s">
        <v>58</v>
      </c>
      <c r="E231" s="37" t="s">
        <v>472</v>
      </c>
    </row>
    <row r="232" spans="1:16" ht="382.5" x14ac:dyDescent="0.2">
      <c r="A232" t="s">
        <v>59</v>
      </c>
      <c r="E232" s="35" t="s">
        <v>473</v>
      </c>
    </row>
    <row r="233" spans="1:16" x14ac:dyDescent="0.2">
      <c r="A233" s="24" t="s">
        <v>50</v>
      </c>
      <c r="B233" s="29" t="s">
        <v>474</v>
      </c>
      <c r="C233" s="29" t="s">
        <v>469</v>
      </c>
      <c r="D233" s="24" t="s">
        <v>74</v>
      </c>
      <c r="E233" s="30" t="s">
        <v>475</v>
      </c>
      <c r="F233" s="31" t="s">
        <v>177</v>
      </c>
      <c r="G233" s="32">
        <v>0.6</v>
      </c>
      <c r="H233" s="33"/>
      <c r="I233" s="33">
        <f>ROUND(ROUND(H233,2)*ROUND(G233,3),2)</f>
        <v>0</v>
      </c>
      <c r="J233" s="31" t="s">
        <v>55</v>
      </c>
      <c r="O233">
        <f>(I233*21)/100</f>
        <v>0</v>
      </c>
      <c r="P233" t="s">
        <v>27</v>
      </c>
    </row>
    <row r="234" spans="1:16" ht="25.5" x14ac:dyDescent="0.2">
      <c r="A234" s="34" t="s">
        <v>56</v>
      </c>
      <c r="E234" s="35" t="s">
        <v>476</v>
      </c>
    </row>
    <row r="235" spans="1:16" x14ac:dyDescent="0.2">
      <c r="A235" s="36" t="s">
        <v>58</v>
      </c>
      <c r="E235" s="37" t="s">
        <v>477</v>
      </c>
    </row>
    <row r="236" spans="1:16" ht="382.5" x14ac:dyDescent="0.2">
      <c r="A236" t="s">
        <v>59</v>
      </c>
      <c r="E236" s="35" t="s">
        <v>478</v>
      </c>
    </row>
    <row r="237" spans="1:16" x14ac:dyDescent="0.2">
      <c r="A237" s="24" t="s">
        <v>50</v>
      </c>
      <c r="B237" s="29" t="s">
        <v>479</v>
      </c>
      <c r="C237" s="29" t="s">
        <v>480</v>
      </c>
      <c r="D237" s="24" t="s">
        <v>52</v>
      </c>
      <c r="E237" s="30" t="s">
        <v>481</v>
      </c>
      <c r="F237" s="31" t="s">
        <v>185</v>
      </c>
      <c r="G237" s="32">
        <v>1.647</v>
      </c>
      <c r="H237" s="33"/>
      <c r="I237" s="33">
        <f>ROUND(ROUND(H237,2)*ROUND(G237,3),2)</f>
        <v>0</v>
      </c>
      <c r="J237" s="31" t="s">
        <v>55</v>
      </c>
      <c r="O237">
        <f>(I237*21)/100</f>
        <v>0</v>
      </c>
      <c r="P237" t="s">
        <v>27</v>
      </c>
    </row>
    <row r="238" spans="1:16" x14ac:dyDescent="0.2">
      <c r="A238" s="34" t="s">
        <v>56</v>
      </c>
      <c r="E238" s="35" t="s">
        <v>482</v>
      </c>
    </row>
    <row r="239" spans="1:16" x14ac:dyDescent="0.2">
      <c r="A239" s="36" t="s">
        <v>58</v>
      </c>
      <c r="E239" s="37" t="s">
        <v>483</v>
      </c>
    </row>
    <row r="240" spans="1:16" ht="242.25" x14ac:dyDescent="0.2">
      <c r="A240" t="s">
        <v>59</v>
      </c>
      <c r="E240" s="35" t="s">
        <v>484</v>
      </c>
    </row>
    <row r="241" spans="1:16" x14ac:dyDescent="0.2">
      <c r="A241" s="24" t="s">
        <v>50</v>
      </c>
      <c r="B241" s="29" t="s">
        <v>485</v>
      </c>
      <c r="C241" s="29" t="s">
        <v>486</v>
      </c>
      <c r="D241" s="24" t="s">
        <v>52</v>
      </c>
      <c r="E241" s="30" t="s">
        <v>487</v>
      </c>
      <c r="F241" s="31" t="s">
        <v>177</v>
      </c>
      <c r="G241" s="32">
        <v>10.217000000000001</v>
      </c>
      <c r="H241" s="33"/>
      <c r="I241" s="33">
        <f>ROUND(ROUND(H241,2)*ROUND(G241,3),2)</f>
        <v>0</v>
      </c>
      <c r="J241" s="31" t="s">
        <v>55</v>
      </c>
      <c r="O241">
        <f>(I241*21)/100</f>
        <v>0</v>
      </c>
      <c r="P241" t="s">
        <v>27</v>
      </c>
    </row>
    <row r="242" spans="1:16" ht="51" x14ac:dyDescent="0.2">
      <c r="A242" s="34" t="s">
        <v>56</v>
      </c>
      <c r="E242" s="35" t="s">
        <v>488</v>
      </c>
    </row>
    <row r="243" spans="1:16" x14ac:dyDescent="0.2">
      <c r="A243" s="36" t="s">
        <v>58</v>
      </c>
      <c r="E243" s="37" t="s">
        <v>489</v>
      </c>
    </row>
    <row r="244" spans="1:16" ht="51" x14ac:dyDescent="0.2">
      <c r="A244" t="s">
        <v>59</v>
      </c>
      <c r="E244" s="35" t="s">
        <v>490</v>
      </c>
    </row>
    <row r="245" spans="1:16" x14ac:dyDescent="0.2">
      <c r="A245" s="24" t="s">
        <v>50</v>
      </c>
      <c r="B245" s="29" t="s">
        <v>491</v>
      </c>
      <c r="C245" s="29" t="s">
        <v>492</v>
      </c>
      <c r="D245" s="24" t="s">
        <v>52</v>
      </c>
      <c r="E245" s="30" t="s">
        <v>493</v>
      </c>
      <c r="F245" s="31" t="s">
        <v>177</v>
      </c>
      <c r="G245" s="32">
        <v>18.690000000000001</v>
      </c>
      <c r="H245" s="33"/>
      <c r="I245" s="33">
        <f>ROUND(ROUND(H245,2)*ROUND(G245,3),2)</f>
        <v>0</v>
      </c>
      <c r="J245" s="31" t="s">
        <v>55</v>
      </c>
      <c r="O245">
        <f>(I245*21)/100</f>
        <v>0</v>
      </c>
      <c r="P245" t="s">
        <v>27</v>
      </c>
    </row>
    <row r="246" spans="1:16" x14ac:dyDescent="0.2">
      <c r="A246" s="34" t="s">
        <v>56</v>
      </c>
      <c r="E246" s="35" t="s">
        <v>494</v>
      </c>
    </row>
    <row r="247" spans="1:16" x14ac:dyDescent="0.2">
      <c r="A247" s="36" t="s">
        <v>58</v>
      </c>
      <c r="E247" s="37" t="s">
        <v>495</v>
      </c>
    </row>
    <row r="248" spans="1:16" ht="369.75" x14ac:dyDescent="0.2">
      <c r="A248" t="s">
        <v>59</v>
      </c>
      <c r="E248" s="35" t="s">
        <v>496</v>
      </c>
    </row>
    <row r="249" spans="1:16" x14ac:dyDescent="0.2">
      <c r="A249" s="24" t="s">
        <v>50</v>
      </c>
      <c r="B249" s="29" t="s">
        <v>497</v>
      </c>
      <c r="C249" s="29" t="s">
        <v>498</v>
      </c>
      <c r="D249" s="24" t="s">
        <v>52</v>
      </c>
      <c r="E249" s="30" t="s">
        <v>499</v>
      </c>
      <c r="F249" s="31" t="s">
        <v>185</v>
      </c>
      <c r="G249" s="32">
        <v>2.8039999999999998</v>
      </c>
      <c r="H249" s="33"/>
      <c r="I249" s="33">
        <f>ROUND(ROUND(H249,2)*ROUND(G249,3),2)</f>
        <v>0</v>
      </c>
      <c r="J249" s="31" t="s">
        <v>55</v>
      </c>
      <c r="O249">
        <f>(I249*21)/100</f>
        <v>0</v>
      </c>
      <c r="P249" t="s">
        <v>27</v>
      </c>
    </row>
    <row r="250" spans="1:16" x14ac:dyDescent="0.2">
      <c r="A250" s="34" t="s">
        <v>56</v>
      </c>
      <c r="E250" s="35" t="s">
        <v>500</v>
      </c>
    </row>
    <row r="251" spans="1:16" x14ac:dyDescent="0.2">
      <c r="A251" s="36" t="s">
        <v>58</v>
      </c>
      <c r="E251" s="37" t="s">
        <v>501</v>
      </c>
    </row>
    <row r="252" spans="1:16" ht="267.75" x14ac:dyDescent="0.2">
      <c r="A252" t="s">
        <v>59</v>
      </c>
      <c r="E252" s="35" t="s">
        <v>453</v>
      </c>
    </row>
    <row r="253" spans="1:16" x14ac:dyDescent="0.2">
      <c r="A253" s="24" t="s">
        <v>50</v>
      </c>
      <c r="B253" s="29" t="s">
        <v>502</v>
      </c>
      <c r="C253" s="29" t="s">
        <v>503</v>
      </c>
      <c r="D253" s="24" t="s">
        <v>52</v>
      </c>
      <c r="E253" s="30" t="s">
        <v>504</v>
      </c>
      <c r="F253" s="31" t="s">
        <v>177</v>
      </c>
      <c r="G253" s="32">
        <v>2.9689999999999999</v>
      </c>
      <c r="H253" s="33"/>
      <c r="I253" s="33">
        <f>ROUND(ROUND(H253,2)*ROUND(G253,3),2)</f>
        <v>0</v>
      </c>
      <c r="J253" s="31" t="s">
        <v>55</v>
      </c>
      <c r="O253">
        <f>(I253*21)/100</f>
        <v>0</v>
      </c>
      <c r="P253" t="s">
        <v>27</v>
      </c>
    </row>
    <row r="254" spans="1:16" ht="38.25" x14ac:dyDescent="0.2">
      <c r="A254" s="34" t="s">
        <v>56</v>
      </c>
      <c r="E254" s="35" t="s">
        <v>505</v>
      </c>
    </row>
    <row r="255" spans="1:16" x14ac:dyDescent="0.2">
      <c r="A255" s="36" t="s">
        <v>58</v>
      </c>
      <c r="E255" s="37" t="s">
        <v>506</v>
      </c>
    </row>
    <row r="256" spans="1:16" ht="229.5" x14ac:dyDescent="0.2">
      <c r="A256" t="s">
        <v>59</v>
      </c>
      <c r="E256" s="35" t="s">
        <v>507</v>
      </c>
    </row>
    <row r="257" spans="1:18" x14ac:dyDescent="0.2">
      <c r="A257" s="24" t="s">
        <v>50</v>
      </c>
      <c r="B257" s="29" t="s">
        <v>508</v>
      </c>
      <c r="C257" s="29" t="s">
        <v>509</v>
      </c>
      <c r="D257" s="24" t="s">
        <v>52</v>
      </c>
      <c r="E257" s="30" t="s">
        <v>510</v>
      </c>
      <c r="F257" s="31" t="s">
        <v>511</v>
      </c>
      <c r="G257" s="32">
        <v>18</v>
      </c>
      <c r="H257" s="33"/>
      <c r="I257" s="33">
        <f>ROUND(ROUND(H257,2)*ROUND(G257,3),2)</f>
        <v>0</v>
      </c>
      <c r="J257" s="31" t="s">
        <v>55</v>
      </c>
      <c r="O257">
        <f>(I257*21)/100</f>
        <v>0</v>
      </c>
      <c r="P257" t="s">
        <v>27</v>
      </c>
    </row>
    <row r="258" spans="1:18" ht="51" x14ac:dyDescent="0.2">
      <c r="A258" s="34" t="s">
        <v>56</v>
      </c>
      <c r="E258" s="35" t="s">
        <v>512</v>
      </c>
    </row>
    <row r="259" spans="1:18" x14ac:dyDescent="0.2">
      <c r="A259" s="36" t="s">
        <v>58</v>
      </c>
      <c r="E259" s="37" t="s">
        <v>513</v>
      </c>
    </row>
    <row r="260" spans="1:18" ht="38.25" x14ac:dyDescent="0.2">
      <c r="A260" t="s">
        <v>59</v>
      </c>
      <c r="E260" s="35" t="s">
        <v>514</v>
      </c>
    </row>
    <row r="261" spans="1:18" x14ac:dyDescent="0.2">
      <c r="A261" s="24" t="s">
        <v>50</v>
      </c>
      <c r="B261" s="29" t="s">
        <v>515</v>
      </c>
      <c r="C261" s="29" t="s">
        <v>516</v>
      </c>
      <c r="D261" s="24" t="s">
        <v>52</v>
      </c>
      <c r="E261" s="30" t="s">
        <v>517</v>
      </c>
      <c r="F261" s="31" t="s">
        <v>177</v>
      </c>
      <c r="G261" s="32">
        <v>50.332999999999998</v>
      </c>
      <c r="H261" s="33"/>
      <c r="I261" s="33">
        <f>ROUND(ROUND(H261,2)*ROUND(G261,3),2)</f>
        <v>0</v>
      </c>
      <c r="J261" s="31" t="s">
        <v>55</v>
      </c>
      <c r="O261">
        <f>(I261*21)/100</f>
        <v>0</v>
      </c>
      <c r="P261" t="s">
        <v>27</v>
      </c>
    </row>
    <row r="262" spans="1:18" ht="25.5" x14ac:dyDescent="0.2">
      <c r="A262" s="34" t="s">
        <v>56</v>
      </c>
      <c r="E262" s="35" t="s">
        <v>518</v>
      </c>
    </row>
    <row r="263" spans="1:18" x14ac:dyDescent="0.2">
      <c r="A263" s="36" t="s">
        <v>58</v>
      </c>
      <c r="E263" s="37" t="s">
        <v>519</v>
      </c>
    </row>
    <row r="264" spans="1:18" ht="369.75" x14ac:dyDescent="0.2">
      <c r="A264" t="s">
        <v>59</v>
      </c>
      <c r="E264" s="35" t="s">
        <v>496</v>
      </c>
    </row>
    <row r="265" spans="1:18" x14ac:dyDescent="0.2">
      <c r="A265" s="24" t="s">
        <v>50</v>
      </c>
      <c r="B265" s="29" t="s">
        <v>520</v>
      </c>
      <c r="C265" s="29" t="s">
        <v>521</v>
      </c>
      <c r="D265" s="24" t="s">
        <v>52</v>
      </c>
      <c r="E265" s="30" t="s">
        <v>522</v>
      </c>
      <c r="F265" s="31" t="s">
        <v>185</v>
      </c>
      <c r="G265" s="32">
        <v>9.06</v>
      </c>
      <c r="H265" s="33"/>
      <c r="I265" s="33">
        <f>ROUND(ROUND(H265,2)*ROUND(G265,3),2)</f>
        <v>0</v>
      </c>
      <c r="J265" s="31" t="s">
        <v>55</v>
      </c>
      <c r="O265">
        <f>(I265*21)/100</f>
        <v>0</v>
      </c>
      <c r="P265" t="s">
        <v>27</v>
      </c>
    </row>
    <row r="266" spans="1:18" x14ac:dyDescent="0.2">
      <c r="A266" s="34" t="s">
        <v>56</v>
      </c>
      <c r="E266" s="35" t="s">
        <v>523</v>
      </c>
    </row>
    <row r="267" spans="1:18" x14ac:dyDescent="0.2">
      <c r="A267" s="36" t="s">
        <v>58</v>
      </c>
      <c r="E267" s="37" t="s">
        <v>524</v>
      </c>
    </row>
    <row r="268" spans="1:18" ht="267.75" x14ac:dyDescent="0.2">
      <c r="A268" t="s">
        <v>59</v>
      </c>
      <c r="E268" s="35" t="s">
        <v>453</v>
      </c>
    </row>
    <row r="269" spans="1:18" ht="12.75" customHeight="1" x14ac:dyDescent="0.2">
      <c r="A269" s="12" t="s">
        <v>47</v>
      </c>
      <c r="B269" s="12"/>
      <c r="C269" s="38" t="s">
        <v>36</v>
      </c>
      <c r="D269" s="12"/>
      <c r="E269" s="27" t="s">
        <v>525</v>
      </c>
      <c r="F269" s="12"/>
      <c r="G269" s="12"/>
      <c r="H269" s="12"/>
      <c r="I269" s="39">
        <f>0+Q269</f>
        <v>0</v>
      </c>
      <c r="J269" s="12"/>
      <c r="O269">
        <f>0+R269</f>
        <v>0</v>
      </c>
      <c r="Q269">
        <f>0+I270+I274+I278+I282+I286+I290+I294+I298</f>
        <v>0</v>
      </c>
      <c r="R269">
        <f>0+O270+O274+O278+O282+O286+O290+O294+O298</f>
        <v>0</v>
      </c>
    </row>
    <row r="270" spans="1:18" x14ac:dyDescent="0.2">
      <c r="A270" s="24" t="s">
        <v>50</v>
      </c>
      <c r="B270" s="29" t="s">
        <v>526</v>
      </c>
      <c r="C270" s="29" t="s">
        <v>527</v>
      </c>
      <c r="D270" s="24" t="s">
        <v>52</v>
      </c>
      <c r="E270" s="30" t="s">
        <v>528</v>
      </c>
      <c r="F270" s="31" t="s">
        <v>177</v>
      </c>
      <c r="G270" s="32">
        <v>8.5649999999999995</v>
      </c>
      <c r="H270" s="33"/>
      <c r="I270" s="33">
        <f>ROUND(ROUND(H270,2)*ROUND(G270,3),2)</f>
        <v>0</v>
      </c>
      <c r="J270" s="31" t="s">
        <v>55</v>
      </c>
      <c r="O270">
        <f>(I270*21)/100</f>
        <v>0</v>
      </c>
      <c r="P270" t="s">
        <v>27</v>
      </c>
    </row>
    <row r="271" spans="1:18" x14ac:dyDescent="0.2">
      <c r="A271" s="34" t="s">
        <v>56</v>
      </c>
      <c r="E271" s="35" t="s">
        <v>529</v>
      </c>
    </row>
    <row r="272" spans="1:18" x14ac:dyDescent="0.2">
      <c r="A272" s="36" t="s">
        <v>58</v>
      </c>
      <c r="E272" s="37" t="s">
        <v>530</v>
      </c>
    </row>
    <row r="273" spans="1:16" ht="369.75" x14ac:dyDescent="0.2">
      <c r="A273" t="s">
        <v>59</v>
      </c>
      <c r="E273" s="35" t="s">
        <v>496</v>
      </c>
    </row>
    <row r="274" spans="1:16" x14ac:dyDescent="0.2">
      <c r="A274" s="24" t="s">
        <v>50</v>
      </c>
      <c r="B274" s="29" t="s">
        <v>531</v>
      </c>
      <c r="C274" s="29" t="s">
        <v>532</v>
      </c>
      <c r="D274" s="24" t="s">
        <v>52</v>
      </c>
      <c r="E274" s="30" t="s">
        <v>533</v>
      </c>
      <c r="F274" s="31" t="s">
        <v>177</v>
      </c>
      <c r="G274" s="32">
        <v>9.8789999999999996</v>
      </c>
      <c r="H274" s="33"/>
      <c r="I274" s="33">
        <f>ROUND(ROUND(H274,2)*ROUND(G274,3),2)</f>
        <v>0</v>
      </c>
      <c r="J274" s="31" t="s">
        <v>55</v>
      </c>
      <c r="O274">
        <f>(I274*21)/100</f>
        <v>0</v>
      </c>
      <c r="P274" t="s">
        <v>27</v>
      </c>
    </row>
    <row r="275" spans="1:16" ht="25.5" x14ac:dyDescent="0.2">
      <c r="A275" s="34" t="s">
        <v>56</v>
      </c>
      <c r="E275" s="35" t="s">
        <v>534</v>
      </c>
    </row>
    <row r="276" spans="1:16" x14ac:dyDescent="0.2">
      <c r="A276" s="36" t="s">
        <v>58</v>
      </c>
      <c r="E276" s="37" t="s">
        <v>535</v>
      </c>
    </row>
    <row r="277" spans="1:16" ht="38.25" x14ac:dyDescent="0.2">
      <c r="A277" t="s">
        <v>59</v>
      </c>
      <c r="E277" s="35" t="s">
        <v>536</v>
      </c>
    </row>
    <row r="278" spans="1:16" x14ac:dyDescent="0.2">
      <c r="A278" s="24" t="s">
        <v>50</v>
      </c>
      <c r="B278" s="29" t="s">
        <v>537</v>
      </c>
      <c r="C278" s="29" t="s">
        <v>538</v>
      </c>
      <c r="D278" s="24" t="s">
        <v>52</v>
      </c>
      <c r="E278" s="30" t="s">
        <v>539</v>
      </c>
      <c r="F278" s="31" t="s">
        <v>177</v>
      </c>
      <c r="G278" s="32">
        <v>2.2320000000000002</v>
      </c>
      <c r="H278" s="33"/>
      <c r="I278" s="33">
        <f>ROUND(ROUND(H278,2)*ROUND(G278,3),2)</f>
        <v>0</v>
      </c>
      <c r="J278" s="31" t="s">
        <v>55</v>
      </c>
      <c r="O278">
        <f>(I278*21)/100</f>
        <v>0</v>
      </c>
      <c r="P278" t="s">
        <v>27</v>
      </c>
    </row>
    <row r="279" spans="1:16" x14ac:dyDescent="0.2">
      <c r="A279" s="34" t="s">
        <v>56</v>
      </c>
      <c r="E279" s="35" t="s">
        <v>540</v>
      </c>
    </row>
    <row r="280" spans="1:16" x14ac:dyDescent="0.2">
      <c r="A280" s="36" t="s">
        <v>58</v>
      </c>
      <c r="E280" s="37" t="s">
        <v>541</v>
      </c>
    </row>
    <row r="281" spans="1:16" ht="25.5" x14ac:dyDescent="0.2">
      <c r="A281" t="s">
        <v>59</v>
      </c>
      <c r="E281" s="35" t="s">
        <v>542</v>
      </c>
    </row>
    <row r="282" spans="1:16" x14ac:dyDescent="0.2">
      <c r="A282" s="24" t="s">
        <v>50</v>
      </c>
      <c r="B282" s="29" t="s">
        <v>543</v>
      </c>
      <c r="C282" s="29" t="s">
        <v>544</v>
      </c>
      <c r="D282" s="24" t="s">
        <v>52</v>
      </c>
      <c r="E282" s="30" t="s">
        <v>545</v>
      </c>
      <c r="F282" s="31" t="s">
        <v>177</v>
      </c>
      <c r="G282" s="32">
        <v>23.25</v>
      </c>
      <c r="H282" s="33"/>
      <c r="I282" s="33">
        <f>ROUND(ROUND(H282,2)*ROUND(G282,3),2)</f>
        <v>0</v>
      </c>
      <c r="J282" s="31" t="s">
        <v>55</v>
      </c>
      <c r="O282">
        <f>(I282*21)/100</f>
        <v>0</v>
      </c>
      <c r="P282" t="s">
        <v>27</v>
      </c>
    </row>
    <row r="283" spans="1:16" x14ac:dyDescent="0.2">
      <c r="A283" s="34" t="s">
        <v>56</v>
      </c>
      <c r="E283" s="35" t="s">
        <v>546</v>
      </c>
    </row>
    <row r="284" spans="1:16" x14ac:dyDescent="0.2">
      <c r="A284" s="36" t="s">
        <v>58</v>
      </c>
      <c r="E284" s="37" t="s">
        <v>547</v>
      </c>
    </row>
    <row r="285" spans="1:16" ht="369.75" x14ac:dyDescent="0.2">
      <c r="A285" t="s">
        <v>59</v>
      </c>
      <c r="E285" s="35" t="s">
        <v>496</v>
      </c>
    </row>
    <row r="286" spans="1:16" x14ac:dyDescent="0.2">
      <c r="A286" s="24" t="s">
        <v>50</v>
      </c>
      <c r="B286" s="29" t="s">
        <v>548</v>
      </c>
      <c r="C286" s="29" t="s">
        <v>549</v>
      </c>
      <c r="D286" s="24" t="s">
        <v>52</v>
      </c>
      <c r="E286" s="30" t="s">
        <v>550</v>
      </c>
      <c r="F286" s="31" t="s">
        <v>177</v>
      </c>
      <c r="G286" s="32">
        <v>7.3</v>
      </c>
      <c r="H286" s="33"/>
      <c r="I286" s="33">
        <f>ROUND(ROUND(H286,2)*ROUND(G286,3),2)</f>
        <v>0</v>
      </c>
      <c r="J286" s="31" t="s">
        <v>55</v>
      </c>
      <c r="O286">
        <f>(I286*21)/100</f>
        <v>0</v>
      </c>
      <c r="P286" t="s">
        <v>27</v>
      </c>
    </row>
    <row r="287" spans="1:16" ht="25.5" x14ac:dyDescent="0.2">
      <c r="A287" s="34" t="s">
        <v>56</v>
      </c>
      <c r="E287" s="35" t="s">
        <v>551</v>
      </c>
    </row>
    <row r="288" spans="1:16" x14ac:dyDescent="0.2">
      <c r="A288" s="36" t="s">
        <v>58</v>
      </c>
      <c r="E288" s="37" t="s">
        <v>552</v>
      </c>
    </row>
    <row r="289" spans="1:18" ht="51" x14ac:dyDescent="0.2">
      <c r="A289" t="s">
        <v>59</v>
      </c>
      <c r="E289" s="35" t="s">
        <v>553</v>
      </c>
    </row>
    <row r="290" spans="1:18" x14ac:dyDescent="0.2">
      <c r="A290" s="24" t="s">
        <v>50</v>
      </c>
      <c r="B290" s="29" t="s">
        <v>554</v>
      </c>
      <c r="C290" s="29" t="s">
        <v>555</v>
      </c>
      <c r="D290" s="24" t="s">
        <v>70</v>
      </c>
      <c r="E290" s="30" t="s">
        <v>556</v>
      </c>
      <c r="F290" s="31" t="s">
        <v>177</v>
      </c>
      <c r="G290" s="32">
        <v>24.57</v>
      </c>
      <c r="H290" s="33"/>
      <c r="I290" s="33">
        <f>ROUND(ROUND(H290,2)*ROUND(G290,3),2)</f>
        <v>0</v>
      </c>
      <c r="J290" s="31" t="s">
        <v>55</v>
      </c>
      <c r="O290">
        <f>(I290*21)/100</f>
        <v>0</v>
      </c>
      <c r="P290" t="s">
        <v>27</v>
      </c>
    </row>
    <row r="291" spans="1:18" x14ac:dyDescent="0.2">
      <c r="A291" s="34" t="s">
        <v>56</v>
      </c>
      <c r="E291" s="35" t="s">
        <v>557</v>
      </c>
    </row>
    <row r="292" spans="1:18" x14ac:dyDescent="0.2">
      <c r="A292" s="36" t="s">
        <v>58</v>
      </c>
      <c r="E292" s="37" t="s">
        <v>558</v>
      </c>
    </row>
    <row r="293" spans="1:18" ht="102" x14ac:dyDescent="0.2">
      <c r="A293" t="s">
        <v>59</v>
      </c>
      <c r="E293" s="35" t="s">
        <v>559</v>
      </c>
    </row>
    <row r="294" spans="1:18" x14ac:dyDescent="0.2">
      <c r="A294" s="24" t="s">
        <v>50</v>
      </c>
      <c r="B294" s="29" t="s">
        <v>560</v>
      </c>
      <c r="C294" s="29" t="s">
        <v>555</v>
      </c>
      <c r="D294" s="24" t="s">
        <v>74</v>
      </c>
      <c r="E294" s="30" t="s">
        <v>556</v>
      </c>
      <c r="F294" s="31" t="s">
        <v>177</v>
      </c>
      <c r="G294" s="32">
        <v>5.2919999999999998</v>
      </c>
      <c r="H294" s="33"/>
      <c r="I294" s="33">
        <f>ROUND(ROUND(H294,2)*ROUND(G294,3),2)</f>
        <v>0</v>
      </c>
      <c r="J294" s="31" t="s">
        <v>55</v>
      </c>
      <c r="O294">
        <f>(I294*21)/100</f>
        <v>0</v>
      </c>
      <c r="P294" t="s">
        <v>27</v>
      </c>
    </row>
    <row r="295" spans="1:18" x14ac:dyDescent="0.2">
      <c r="A295" s="34" t="s">
        <v>56</v>
      </c>
      <c r="E295" s="35" t="s">
        <v>561</v>
      </c>
    </row>
    <row r="296" spans="1:18" x14ac:dyDescent="0.2">
      <c r="A296" s="36" t="s">
        <v>58</v>
      </c>
      <c r="E296" s="37" t="s">
        <v>562</v>
      </c>
    </row>
    <row r="297" spans="1:18" ht="102" x14ac:dyDescent="0.2">
      <c r="A297" t="s">
        <v>59</v>
      </c>
      <c r="E297" s="35" t="s">
        <v>559</v>
      </c>
    </row>
    <row r="298" spans="1:18" x14ac:dyDescent="0.2">
      <c r="A298" s="24" t="s">
        <v>50</v>
      </c>
      <c r="B298" s="29" t="s">
        <v>563</v>
      </c>
      <c r="C298" s="29" t="s">
        <v>564</v>
      </c>
      <c r="D298" s="24" t="s">
        <v>52</v>
      </c>
      <c r="E298" s="30" t="s">
        <v>565</v>
      </c>
      <c r="F298" s="31" t="s">
        <v>177</v>
      </c>
      <c r="G298" s="32">
        <v>6.1379999999999999</v>
      </c>
      <c r="H298" s="33"/>
      <c r="I298" s="33">
        <f>ROUND(ROUND(H298,2)*ROUND(G298,3),2)</f>
        <v>0</v>
      </c>
      <c r="J298" s="31" t="s">
        <v>55</v>
      </c>
      <c r="O298">
        <f>(I298*21)/100</f>
        <v>0</v>
      </c>
      <c r="P298" t="s">
        <v>27</v>
      </c>
    </row>
    <row r="299" spans="1:18" ht="25.5" x14ac:dyDescent="0.2">
      <c r="A299" s="34" t="s">
        <v>56</v>
      </c>
      <c r="E299" s="35" t="s">
        <v>566</v>
      </c>
    </row>
    <row r="300" spans="1:18" x14ac:dyDescent="0.2">
      <c r="A300" s="36" t="s">
        <v>58</v>
      </c>
      <c r="E300" s="37" t="s">
        <v>567</v>
      </c>
    </row>
    <row r="301" spans="1:18" ht="357" x14ac:dyDescent="0.2">
      <c r="A301" t="s">
        <v>59</v>
      </c>
      <c r="E301" s="35" t="s">
        <v>568</v>
      </c>
    </row>
    <row r="302" spans="1:18" ht="12.75" customHeight="1" x14ac:dyDescent="0.2">
      <c r="A302" s="12" t="s">
        <v>47</v>
      </c>
      <c r="B302" s="12"/>
      <c r="C302" s="38" t="s">
        <v>38</v>
      </c>
      <c r="D302" s="12"/>
      <c r="E302" s="27" t="s">
        <v>569</v>
      </c>
      <c r="F302" s="12"/>
      <c r="G302" s="12"/>
      <c r="H302" s="12"/>
      <c r="I302" s="39">
        <f>0+Q302</f>
        <v>0</v>
      </c>
      <c r="J302" s="12"/>
      <c r="O302">
        <f>0+R302</f>
        <v>0</v>
      </c>
      <c r="Q302">
        <f>0+I303+I307+I311+I315+I319+I323+I327+I331+I335+I339+I343+I347+I351+I355</f>
        <v>0</v>
      </c>
      <c r="R302">
        <f>0+O303+O307+O311+O315+O319+O323+O327+O331+O335+O339+O343+O347+O351+O355</f>
        <v>0</v>
      </c>
    </row>
    <row r="303" spans="1:18" x14ac:dyDescent="0.2">
      <c r="A303" s="24" t="s">
        <v>50</v>
      </c>
      <c r="B303" s="29" t="s">
        <v>570</v>
      </c>
      <c r="C303" s="29" t="s">
        <v>571</v>
      </c>
      <c r="D303" s="24" t="s">
        <v>52</v>
      </c>
      <c r="E303" s="30" t="s">
        <v>572</v>
      </c>
      <c r="F303" s="31" t="s">
        <v>234</v>
      </c>
      <c r="G303" s="32">
        <v>26</v>
      </c>
      <c r="H303" s="33"/>
      <c r="I303" s="33">
        <f>ROUND(ROUND(H303,2)*ROUND(G303,3),2)</f>
        <v>0</v>
      </c>
      <c r="J303" s="31" t="s">
        <v>55</v>
      </c>
      <c r="O303">
        <f>(I303*21)/100</f>
        <v>0</v>
      </c>
      <c r="P303" t="s">
        <v>27</v>
      </c>
    </row>
    <row r="304" spans="1:18" x14ac:dyDescent="0.2">
      <c r="A304" s="34" t="s">
        <v>56</v>
      </c>
      <c r="E304" s="35" t="s">
        <v>573</v>
      </c>
    </row>
    <row r="305" spans="1:16" x14ac:dyDescent="0.2">
      <c r="A305" s="36" t="s">
        <v>58</v>
      </c>
      <c r="E305" s="37" t="s">
        <v>574</v>
      </c>
    </row>
    <row r="306" spans="1:16" ht="51" x14ac:dyDescent="0.2">
      <c r="A306" t="s">
        <v>59</v>
      </c>
      <c r="E306" s="35" t="s">
        <v>575</v>
      </c>
    </row>
    <row r="307" spans="1:16" x14ac:dyDescent="0.2">
      <c r="A307" s="24" t="s">
        <v>50</v>
      </c>
      <c r="B307" s="29" t="s">
        <v>576</v>
      </c>
      <c r="C307" s="29" t="s">
        <v>577</v>
      </c>
      <c r="D307" s="24" t="s">
        <v>52</v>
      </c>
      <c r="E307" s="30" t="s">
        <v>578</v>
      </c>
      <c r="F307" s="31" t="s">
        <v>234</v>
      </c>
      <c r="G307" s="32">
        <v>273</v>
      </c>
      <c r="H307" s="33"/>
      <c r="I307" s="33">
        <f>ROUND(ROUND(H307,2)*ROUND(G307,3),2)</f>
        <v>0</v>
      </c>
      <c r="J307" s="31" t="s">
        <v>55</v>
      </c>
      <c r="O307">
        <f>(I307*21)/100</f>
        <v>0</v>
      </c>
      <c r="P307" t="s">
        <v>27</v>
      </c>
    </row>
    <row r="308" spans="1:16" x14ac:dyDescent="0.2">
      <c r="A308" s="34" t="s">
        <v>56</v>
      </c>
      <c r="E308" s="35" t="s">
        <v>579</v>
      </c>
    </row>
    <row r="309" spans="1:16" x14ac:dyDescent="0.2">
      <c r="A309" s="36" t="s">
        <v>58</v>
      </c>
      <c r="E309" s="37" t="s">
        <v>580</v>
      </c>
    </row>
    <row r="310" spans="1:16" ht="51" x14ac:dyDescent="0.2">
      <c r="A310" t="s">
        <v>59</v>
      </c>
      <c r="E310" s="35" t="s">
        <v>575</v>
      </c>
    </row>
    <row r="311" spans="1:16" x14ac:dyDescent="0.2">
      <c r="A311" s="24" t="s">
        <v>50</v>
      </c>
      <c r="B311" s="29" t="s">
        <v>581</v>
      </c>
      <c r="C311" s="29" t="s">
        <v>582</v>
      </c>
      <c r="D311" s="24" t="s">
        <v>52</v>
      </c>
      <c r="E311" s="30" t="s">
        <v>583</v>
      </c>
      <c r="F311" s="31" t="s">
        <v>234</v>
      </c>
      <c r="G311" s="32">
        <v>237</v>
      </c>
      <c r="H311" s="33"/>
      <c r="I311" s="33">
        <f>ROUND(ROUND(H311,2)*ROUND(G311,3),2)</f>
        <v>0</v>
      </c>
      <c r="J311" s="31" t="s">
        <v>55</v>
      </c>
      <c r="O311">
        <f>(I311*21)/100</f>
        <v>0</v>
      </c>
      <c r="P311" t="s">
        <v>27</v>
      </c>
    </row>
    <row r="312" spans="1:16" x14ac:dyDescent="0.2">
      <c r="A312" s="34" t="s">
        <v>56</v>
      </c>
      <c r="E312" s="35" t="s">
        <v>584</v>
      </c>
    </row>
    <row r="313" spans="1:16" x14ac:dyDescent="0.2">
      <c r="A313" s="36" t="s">
        <v>58</v>
      </c>
      <c r="E313" s="37" t="s">
        <v>585</v>
      </c>
    </row>
    <row r="314" spans="1:16" ht="127.5" x14ac:dyDescent="0.2">
      <c r="A314" t="s">
        <v>59</v>
      </c>
      <c r="E314" s="35" t="s">
        <v>586</v>
      </c>
    </row>
    <row r="315" spans="1:16" x14ac:dyDescent="0.2">
      <c r="A315" s="24" t="s">
        <v>50</v>
      </c>
      <c r="B315" s="29" t="s">
        <v>587</v>
      </c>
      <c r="C315" s="29" t="s">
        <v>588</v>
      </c>
      <c r="D315" s="24" t="s">
        <v>52</v>
      </c>
      <c r="E315" s="30" t="s">
        <v>589</v>
      </c>
      <c r="F315" s="31" t="s">
        <v>234</v>
      </c>
      <c r="G315" s="32">
        <v>233.3</v>
      </c>
      <c r="H315" s="33"/>
      <c r="I315" s="33">
        <f>ROUND(ROUND(H315,2)*ROUND(G315,3),2)</f>
        <v>0</v>
      </c>
      <c r="J315" s="31" t="s">
        <v>55</v>
      </c>
      <c r="O315">
        <f>(I315*21)/100</f>
        <v>0</v>
      </c>
      <c r="P315" t="s">
        <v>27</v>
      </c>
    </row>
    <row r="316" spans="1:16" x14ac:dyDescent="0.2">
      <c r="A316" s="34" t="s">
        <v>56</v>
      </c>
      <c r="E316" s="35" t="s">
        <v>590</v>
      </c>
    </row>
    <row r="317" spans="1:16" x14ac:dyDescent="0.2">
      <c r="A317" s="36" t="s">
        <v>58</v>
      </c>
      <c r="E317" s="37" t="s">
        <v>591</v>
      </c>
    </row>
    <row r="318" spans="1:16" ht="51" x14ac:dyDescent="0.2">
      <c r="A318" t="s">
        <v>59</v>
      </c>
      <c r="E318" s="35" t="s">
        <v>592</v>
      </c>
    </row>
    <row r="319" spans="1:16" x14ac:dyDescent="0.2">
      <c r="A319" s="24" t="s">
        <v>50</v>
      </c>
      <c r="B319" s="29" t="s">
        <v>593</v>
      </c>
      <c r="C319" s="29" t="s">
        <v>594</v>
      </c>
      <c r="D319" s="24" t="s">
        <v>52</v>
      </c>
      <c r="E319" s="30" t="s">
        <v>595</v>
      </c>
      <c r="F319" s="31" t="s">
        <v>234</v>
      </c>
      <c r="G319" s="32">
        <v>562.35</v>
      </c>
      <c r="H319" s="33"/>
      <c r="I319" s="33">
        <f>ROUND(ROUND(H319,2)*ROUND(G319,3),2)</f>
        <v>0</v>
      </c>
      <c r="J319" s="31" t="s">
        <v>55</v>
      </c>
      <c r="O319">
        <f>(I319*21)/100</f>
        <v>0</v>
      </c>
      <c r="P319" t="s">
        <v>27</v>
      </c>
    </row>
    <row r="320" spans="1:16" x14ac:dyDescent="0.2">
      <c r="A320" s="34" t="s">
        <v>56</v>
      </c>
      <c r="E320" s="35" t="s">
        <v>596</v>
      </c>
    </row>
    <row r="321" spans="1:16" x14ac:dyDescent="0.2">
      <c r="A321" s="36" t="s">
        <v>58</v>
      </c>
      <c r="E321" s="37" t="s">
        <v>597</v>
      </c>
    </row>
    <row r="322" spans="1:16" ht="51" x14ac:dyDescent="0.2">
      <c r="A322" t="s">
        <v>59</v>
      </c>
      <c r="E322" s="35" t="s">
        <v>592</v>
      </c>
    </row>
    <row r="323" spans="1:16" x14ac:dyDescent="0.2">
      <c r="A323" s="24" t="s">
        <v>50</v>
      </c>
      <c r="B323" s="29" t="s">
        <v>598</v>
      </c>
      <c r="C323" s="29" t="s">
        <v>599</v>
      </c>
      <c r="D323" s="24" t="s">
        <v>52</v>
      </c>
      <c r="E323" s="30" t="s">
        <v>600</v>
      </c>
      <c r="F323" s="31" t="s">
        <v>234</v>
      </c>
      <c r="G323" s="32">
        <v>26.8</v>
      </c>
      <c r="H323" s="33"/>
      <c r="I323" s="33">
        <f>ROUND(ROUND(H323,2)*ROUND(G323,3),2)</f>
        <v>0</v>
      </c>
      <c r="J323" s="31" t="s">
        <v>55</v>
      </c>
      <c r="O323">
        <f>(I323*21)/100</f>
        <v>0</v>
      </c>
      <c r="P323" t="s">
        <v>27</v>
      </c>
    </row>
    <row r="324" spans="1:16" ht="25.5" x14ac:dyDescent="0.2">
      <c r="A324" s="34" t="s">
        <v>56</v>
      </c>
      <c r="E324" s="35" t="s">
        <v>601</v>
      </c>
    </row>
    <row r="325" spans="1:16" x14ac:dyDescent="0.2">
      <c r="A325" s="36" t="s">
        <v>58</v>
      </c>
      <c r="E325" s="37" t="s">
        <v>602</v>
      </c>
    </row>
    <row r="326" spans="1:16" ht="51" x14ac:dyDescent="0.2">
      <c r="A326" t="s">
        <v>59</v>
      </c>
      <c r="E326" s="35" t="s">
        <v>603</v>
      </c>
    </row>
    <row r="327" spans="1:16" x14ac:dyDescent="0.2">
      <c r="A327" s="24" t="s">
        <v>50</v>
      </c>
      <c r="B327" s="29" t="s">
        <v>604</v>
      </c>
      <c r="C327" s="29" t="s">
        <v>605</v>
      </c>
      <c r="D327" s="24" t="s">
        <v>70</v>
      </c>
      <c r="E327" s="30" t="s">
        <v>606</v>
      </c>
      <c r="F327" s="31" t="s">
        <v>234</v>
      </c>
      <c r="G327" s="32">
        <v>24</v>
      </c>
      <c r="H327" s="33"/>
      <c r="I327" s="33">
        <f>ROUND(ROUND(H327,2)*ROUND(G327,3),2)</f>
        <v>0</v>
      </c>
      <c r="J327" s="31" t="s">
        <v>55</v>
      </c>
      <c r="O327">
        <f>(I327*21)/100</f>
        <v>0</v>
      </c>
      <c r="P327" t="s">
        <v>27</v>
      </c>
    </row>
    <row r="328" spans="1:16" x14ac:dyDescent="0.2">
      <c r="A328" s="34" t="s">
        <v>56</v>
      </c>
      <c r="E328" s="35" t="s">
        <v>607</v>
      </c>
    </row>
    <row r="329" spans="1:16" x14ac:dyDescent="0.2">
      <c r="A329" s="36" t="s">
        <v>58</v>
      </c>
      <c r="E329" s="37" t="s">
        <v>608</v>
      </c>
    </row>
    <row r="330" spans="1:16" ht="51" x14ac:dyDescent="0.2">
      <c r="A330" t="s">
        <v>59</v>
      </c>
      <c r="E330" s="35" t="s">
        <v>609</v>
      </c>
    </row>
    <row r="331" spans="1:16" x14ac:dyDescent="0.2">
      <c r="A331" s="24" t="s">
        <v>50</v>
      </c>
      <c r="B331" s="29" t="s">
        <v>610</v>
      </c>
      <c r="C331" s="29" t="s">
        <v>605</v>
      </c>
      <c r="D331" s="24" t="s">
        <v>74</v>
      </c>
      <c r="E331" s="30" t="s">
        <v>606</v>
      </c>
      <c r="F331" s="31" t="s">
        <v>234</v>
      </c>
      <c r="G331" s="32">
        <v>76.2</v>
      </c>
      <c r="H331" s="33"/>
      <c r="I331" s="33">
        <f>ROUND(ROUND(H331,2)*ROUND(G331,3),2)</f>
        <v>0</v>
      </c>
      <c r="J331" s="31" t="s">
        <v>55</v>
      </c>
      <c r="O331">
        <f>(I331*21)/100</f>
        <v>0</v>
      </c>
      <c r="P331" t="s">
        <v>27</v>
      </c>
    </row>
    <row r="332" spans="1:16" x14ac:dyDescent="0.2">
      <c r="A332" s="34" t="s">
        <v>56</v>
      </c>
      <c r="E332" s="35" t="s">
        <v>611</v>
      </c>
    </row>
    <row r="333" spans="1:16" x14ac:dyDescent="0.2">
      <c r="A333" s="36" t="s">
        <v>58</v>
      </c>
      <c r="E333" s="37" t="s">
        <v>612</v>
      </c>
    </row>
    <row r="334" spans="1:16" ht="51" x14ac:dyDescent="0.2">
      <c r="A334" t="s">
        <v>59</v>
      </c>
      <c r="E334" s="35" t="s">
        <v>609</v>
      </c>
    </row>
    <row r="335" spans="1:16" x14ac:dyDescent="0.2">
      <c r="A335" s="24" t="s">
        <v>50</v>
      </c>
      <c r="B335" s="29" t="s">
        <v>613</v>
      </c>
      <c r="C335" s="29" t="s">
        <v>614</v>
      </c>
      <c r="D335" s="24" t="s">
        <v>52</v>
      </c>
      <c r="E335" s="30" t="s">
        <v>615</v>
      </c>
      <c r="F335" s="31" t="s">
        <v>234</v>
      </c>
      <c r="G335" s="32">
        <v>278</v>
      </c>
      <c r="H335" s="33"/>
      <c r="I335" s="33">
        <f>ROUND(ROUND(H335,2)*ROUND(G335,3),2)</f>
        <v>0</v>
      </c>
      <c r="J335" s="31" t="s">
        <v>55</v>
      </c>
      <c r="O335">
        <f>(I335*21)/100</f>
        <v>0</v>
      </c>
      <c r="P335" t="s">
        <v>27</v>
      </c>
    </row>
    <row r="336" spans="1:16" x14ac:dyDescent="0.2">
      <c r="A336" s="34" t="s">
        <v>56</v>
      </c>
      <c r="E336" s="35" t="s">
        <v>616</v>
      </c>
    </row>
    <row r="337" spans="1:16" x14ac:dyDescent="0.2">
      <c r="A337" s="36" t="s">
        <v>58</v>
      </c>
      <c r="E337" s="37" t="s">
        <v>52</v>
      </c>
    </row>
    <row r="338" spans="1:16" ht="140.25" x14ac:dyDescent="0.2">
      <c r="A338" t="s">
        <v>59</v>
      </c>
      <c r="E338" s="35" t="s">
        <v>617</v>
      </c>
    </row>
    <row r="339" spans="1:16" x14ac:dyDescent="0.2">
      <c r="A339" s="24" t="s">
        <v>50</v>
      </c>
      <c r="B339" s="29" t="s">
        <v>618</v>
      </c>
      <c r="C339" s="29" t="s">
        <v>619</v>
      </c>
      <c r="D339" s="24" t="s">
        <v>52</v>
      </c>
      <c r="E339" s="30" t="s">
        <v>620</v>
      </c>
      <c r="F339" s="31" t="s">
        <v>234</v>
      </c>
      <c r="G339" s="32">
        <v>281.2</v>
      </c>
      <c r="H339" s="33"/>
      <c r="I339" s="33">
        <f>ROUND(ROUND(H339,2)*ROUND(G339,3),2)</f>
        <v>0</v>
      </c>
      <c r="J339" s="31" t="s">
        <v>55</v>
      </c>
      <c r="O339">
        <f>(I339*21)/100</f>
        <v>0</v>
      </c>
      <c r="P339" t="s">
        <v>27</v>
      </c>
    </row>
    <row r="340" spans="1:16" x14ac:dyDescent="0.2">
      <c r="A340" s="34" t="s">
        <v>56</v>
      </c>
      <c r="E340" s="35" t="s">
        <v>621</v>
      </c>
    </row>
    <row r="341" spans="1:16" x14ac:dyDescent="0.2">
      <c r="A341" s="36" t="s">
        <v>58</v>
      </c>
      <c r="E341" s="37" t="s">
        <v>52</v>
      </c>
    </row>
    <row r="342" spans="1:16" ht="140.25" x14ac:dyDescent="0.2">
      <c r="A342" t="s">
        <v>59</v>
      </c>
      <c r="E342" s="35" t="s">
        <v>617</v>
      </c>
    </row>
    <row r="343" spans="1:16" x14ac:dyDescent="0.2">
      <c r="A343" s="24" t="s">
        <v>50</v>
      </c>
      <c r="B343" s="29" t="s">
        <v>622</v>
      </c>
      <c r="C343" s="29" t="s">
        <v>623</v>
      </c>
      <c r="D343" s="24" t="s">
        <v>52</v>
      </c>
      <c r="E343" s="30" t="s">
        <v>624</v>
      </c>
      <c r="F343" s="31" t="s">
        <v>234</v>
      </c>
      <c r="G343" s="32">
        <v>233.3</v>
      </c>
      <c r="H343" s="33"/>
      <c r="I343" s="33">
        <f>ROUND(ROUND(H343,2)*ROUND(G343,3),2)</f>
        <v>0</v>
      </c>
      <c r="J343" s="31" t="s">
        <v>55</v>
      </c>
      <c r="O343">
        <f>(I343*21)/100</f>
        <v>0</v>
      </c>
      <c r="P343" t="s">
        <v>27</v>
      </c>
    </row>
    <row r="344" spans="1:16" x14ac:dyDescent="0.2">
      <c r="A344" s="34" t="s">
        <v>56</v>
      </c>
      <c r="E344" s="35" t="s">
        <v>625</v>
      </c>
    </row>
    <row r="345" spans="1:16" x14ac:dyDescent="0.2">
      <c r="A345" s="36" t="s">
        <v>58</v>
      </c>
      <c r="E345" s="37" t="s">
        <v>591</v>
      </c>
    </row>
    <row r="346" spans="1:16" ht="140.25" x14ac:dyDescent="0.2">
      <c r="A346" t="s">
        <v>59</v>
      </c>
      <c r="E346" s="35" t="s">
        <v>617</v>
      </c>
    </row>
    <row r="347" spans="1:16" x14ac:dyDescent="0.2">
      <c r="A347" s="24" t="s">
        <v>50</v>
      </c>
      <c r="B347" s="29" t="s">
        <v>626</v>
      </c>
      <c r="C347" s="29" t="s">
        <v>627</v>
      </c>
      <c r="D347" s="24" t="s">
        <v>52</v>
      </c>
      <c r="E347" s="30" t="s">
        <v>628</v>
      </c>
      <c r="F347" s="31" t="s">
        <v>234</v>
      </c>
      <c r="G347" s="32">
        <v>47.85</v>
      </c>
      <c r="H347" s="33"/>
      <c r="I347" s="33">
        <f>ROUND(ROUND(H347,2)*ROUND(G347,3),2)</f>
        <v>0</v>
      </c>
      <c r="J347" s="31" t="s">
        <v>55</v>
      </c>
      <c r="O347">
        <f>(I347*21)/100</f>
        <v>0</v>
      </c>
      <c r="P347" t="s">
        <v>27</v>
      </c>
    </row>
    <row r="348" spans="1:16" ht="25.5" x14ac:dyDescent="0.2">
      <c r="A348" s="34" t="s">
        <v>56</v>
      </c>
      <c r="E348" s="35" t="s">
        <v>629</v>
      </c>
    </row>
    <row r="349" spans="1:16" x14ac:dyDescent="0.2">
      <c r="A349" s="36" t="s">
        <v>58</v>
      </c>
      <c r="E349" s="37" t="s">
        <v>630</v>
      </c>
    </row>
    <row r="350" spans="1:16" ht="140.25" x14ac:dyDescent="0.2">
      <c r="A350" t="s">
        <v>59</v>
      </c>
      <c r="E350" s="35" t="s">
        <v>617</v>
      </c>
    </row>
    <row r="351" spans="1:16" x14ac:dyDescent="0.2">
      <c r="A351" s="24" t="s">
        <v>50</v>
      </c>
      <c r="B351" s="29" t="s">
        <v>631</v>
      </c>
      <c r="C351" s="29" t="s">
        <v>632</v>
      </c>
      <c r="D351" s="24" t="s">
        <v>52</v>
      </c>
      <c r="E351" s="30" t="s">
        <v>633</v>
      </c>
      <c r="F351" s="31" t="s">
        <v>234</v>
      </c>
      <c r="G351" s="32">
        <v>24</v>
      </c>
      <c r="H351" s="33"/>
      <c r="I351" s="33">
        <f>ROUND(ROUND(H351,2)*ROUND(G351,3),2)</f>
        <v>0</v>
      </c>
      <c r="J351" s="31" t="s">
        <v>55</v>
      </c>
      <c r="O351">
        <f>(I351*21)/100</f>
        <v>0</v>
      </c>
      <c r="P351" t="s">
        <v>27</v>
      </c>
    </row>
    <row r="352" spans="1:16" ht="38.25" x14ac:dyDescent="0.2">
      <c r="A352" s="34" t="s">
        <v>56</v>
      </c>
      <c r="E352" s="35" t="s">
        <v>634</v>
      </c>
    </row>
    <row r="353" spans="1:18" x14ac:dyDescent="0.2">
      <c r="A353" s="36" t="s">
        <v>58</v>
      </c>
      <c r="E353" s="37" t="s">
        <v>635</v>
      </c>
    </row>
    <row r="354" spans="1:18" ht="165.75" x14ac:dyDescent="0.2">
      <c r="A354" t="s">
        <v>59</v>
      </c>
      <c r="E354" s="35" t="s">
        <v>636</v>
      </c>
    </row>
    <row r="355" spans="1:18" ht="25.5" x14ac:dyDescent="0.2">
      <c r="A355" s="24" t="s">
        <v>50</v>
      </c>
      <c r="B355" s="29" t="s">
        <v>637</v>
      </c>
      <c r="C355" s="29" t="s">
        <v>638</v>
      </c>
      <c r="D355" s="24" t="s">
        <v>52</v>
      </c>
      <c r="E355" s="30" t="s">
        <v>639</v>
      </c>
      <c r="F355" s="31" t="s">
        <v>234</v>
      </c>
      <c r="G355" s="32">
        <v>2</v>
      </c>
      <c r="H355" s="33"/>
      <c r="I355" s="33">
        <f>ROUND(ROUND(H355,2)*ROUND(G355,3),2)</f>
        <v>0</v>
      </c>
      <c r="J355" s="31" t="s">
        <v>55</v>
      </c>
      <c r="O355">
        <f>(I355*21)/100</f>
        <v>0</v>
      </c>
      <c r="P355" t="s">
        <v>27</v>
      </c>
    </row>
    <row r="356" spans="1:18" ht="38.25" x14ac:dyDescent="0.2">
      <c r="A356" s="34" t="s">
        <v>56</v>
      </c>
      <c r="E356" s="35" t="s">
        <v>640</v>
      </c>
    </row>
    <row r="357" spans="1:18" x14ac:dyDescent="0.2">
      <c r="A357" s="36" t="s">
        <v>58</v>
      </c>
      <c r="E357" s="37" t="s">
        <v>641</v>
      </c>
    </row>
    <row r="358" spans="1:18" ht="165.75" x14ac:dyDescent="0.2">
      <c r="A358" t="s">
        <v>59</v>
      </c>
      <c r="E358" s="35" t="s">
        <v>642</v>
      </c>
    </row>
    <row r="359" spans="1:18" ht="12.75" customHeight="1" x14ac:dyDescent="0.2">
      <c r="A359" s="12" t="s">
        <v>47</v>
      </c>
      <c r="B359" s="12"/>
      <c r="C359" s="38" t="s">
        <v>80</v>
      </c>
      <c r="D359" s="12"/>
      <c r="E359" s="27" t="s">
        <v>643</v>
      </c>
      <c r="F359" s="12"/>
      <c r="G359" s="12"/>
      <c r="H359" s="12"/>
      <c r="I359" s="39">
        <f>0+Q359</f>
        <v>0</v>
      </c>
      <c r="J359" s="12"/>
      <c r="O359">
        <f>0+R359</f>
        <v>0</v>
      </c>
      <c r="Q359">
        <f>0+I360+I364+I368+I372+I376+I380+I384+I388</f>
        <v>0</v>
      </c>
      <c r="R359">
        <f>0+O360+O364+O368+O372+O376+O380+O384+O388</f>
        <v>0</v>
      </c>
    </row>
    <row r="360" spans="1:18" ht="25.5" x14ac:dyDescent="0.2">
      <c r="A360" s="24" t="s">
        <v>50</v>
      </c>
      <c r="B360" s="29" t="s">
        <v>644</v>
      </c>
      <c r="C360" s="29" t="s">
        <v>645</v>
      </c>
      <c r="D360" s="24" t="s">
        <v>52</v>
      </c>
      <c r="E360" s="30" t="s">
        <v>646</v>
      </c>
      <c r="F360" s="31" t="s">
        <v>234</v>
      </c>
      <c r="G360" s="32">
        <v>13.59</v>
      </c>
      <c r="H360" s="33"/>
      <c r="I360" s="33">
        <f>ROUND(ROUND(H360,2)*ROUND(G360,3),2)</f>
        <v>0</v>
      </c>
      <c r="J360" s="31" t="s">
        <v>55</v>
      </c>
      <c r="O360">
        <f>(I360*21)/100</f>
        <v>0</v>
      </c>
      <c r="P360" t="s">
        <v>27</v>
      </c>
    </row>
    <row r="361" spans="1:18" x14ac:dyDescent="0.2">
      <c r="A361" s="34" t="s">
        <v>56</v>
      </c>
      <c r="E361" s="35" t="s">
        <v>647</v>
      </c>
    </row>
    <row r="362" spans="1:18" x14ac:dyDescent="0.2">
      <c r="A362" s="36" t="s">
        <v>58</v>
      </c>
      <c r="E362" s="37" t="s">
        <v>648</v>
      </c>
    </row>
    <row r="363" spans="1:18" ht="191.25" x14ac:dyDescent="0.2">
      <c r="A363" t="s">
        <v>59</v>
      </c>
      <c r="E363" s="35" t="s">
        <v>649</v>
      </c>
    </row>
    <row r="364" spans="1:18" ht="25.5" x14ac:dyDescent="0.2">
      <c r="A364" s="24" t="s">
        <v>50</v>
      </c>
      <c r="B364" s="29" t="s">
        <v>650</v>
      </c>
      <c r="C364" s="29" t="s">
        <v>651</v>
      </c>
      <c r="D364" s="24" t="s">
        <v>52</v>
      </c>
      <c r="E364" s="30" t="s">
        <v>652</v>
      </c>
      <c r="F364" s="31" t="s">
        <v>234</v>
      </c>
      <c r="G364" s="32">
        <v>126.22</v>
      </c>
      <c r="H364" s="33"/>
      <c r="I364" s="33">
        <f>ROUND(ROUND(H364,2)*ROUND(G364,3),2)</f>
        <v>0</v>
      </c>
      <c r="J364" s="31" t="s">
        <v>55</v>
      </c>
      <c r="O364">
        <f>(I364*21)/100</f>
        <v>0</v>
      </c>
      <c r="P364" t="s">
        <v>27</v>
      </c>
    </row>
    <row r="365" spans="1:18" x14ac:dyDescent="0.2">
      <c r="A365" s="34" t="s">
        <v>56</v>
      </c>
      <c r="E365" s="35" t="s">
        <v>653</v>
      </c>
    </row>
    <row r="366" spans="1:18" x14ac:dyDescent="0.2">
      <c r="A366" s="36" t="s">
        <v>58</v>
      </c>
      <c r="E366" s="37" t="s">
        <v>654</v>
      </c>
    </row>
    <row r="367" spans="1:18" ht="191.25" x14ac:dyDescent="0.2">
      <c r="A367" t="s">
        <v>59</v>
      </c>
      <c r="E367" s="35" t="s">
        <v>649</v>
      </c>
    </row>
    <row r="368" spans="1:18" ht="25.5" x14ac:dyDescent="0.2">
      <c r="A368" s="24" t="s">
        <v>50</v>
      </c>
      <c r="B368" s="29" t="s">
        <v>655</v>
      </c>
      <c r="C368" s="29" t="s">
        <v>656</v>
      </c>
      <c r="D368" s="24" t="s">
        <v>52</v>
      </c>
      <c r="E368" s="30" t="s">
        <v>657</v>
      </c>
      <c r="F368" s="31" t="s">
        <v>234</v>
      </c>
      <c r="G368" s="32">
        <v>56.25</v>
      </c>
      <c r="H368" s="33"/>
      <c r="I368" s="33">
        <f>ROUND(ROUND(H368,2)*ROUND(G368,3),2)</f>
        <v>0</v>
      </c>
      <c r="J368" s="31" t="s">
        <v>55</v>
      </c>
      <c r="O368">
        <f>(I368*21)/100</f>
        <v>0</v>
      </c>
      <c r="P368" t="s">
        <v>27</v>
      </c>
    </row>
    <row r="369" spans="1:16" x14ac:dyDescent="0.2">
      <c r="A369" s="34" t="s">
        <v>56</v>
      </c>
      <c r="E369" s="35" t="s">
        <v>658</v>
      </c>
    </row>
    <row r="370" spans="1:16" x14ac:dyDescent="0.2">
      <c r="A370" s="36" t="s">
        <v>58</v>
      </c>
      <c r="E370" s="37" t="s">
        <v>659</v>
      </c>
    </row>
    <row r="371" spans="1:16" ht="216.75" x14ac:dyDescent="0.2">
      <c r="A371" t="s">
        <v>59</v>
      </c>
      <c r="E371" s="35" t="s">
        <v>660</v>
      </c>
    </row>
    <row r="372" spans="1:16" x14ac:dyDescent="0.2">
      <c r="A372" s="24" t="s">
        <v>50</v>
      </c>
      <c r="B372" s="29" t="s">
        <v>661</v>
      </c>
      <c r="C372" s="29" t="s">
        <v>662</v>
      </c>
      <c r="D372" s="24" t="s">
        <v>52</v>
      </c>
      <c r="E372" s="30" t="s">
        <v>663</v>
      </c>
      <c r="F372" s="31" t="s">
        <v>234</v>
      </c>
      <c r="G372" s="32">
        <v>16.88</v>
      </c>
      <c r="H372" s="33"/>
      <c r="I372" s="33">
        <f>ROUND(ROUND(H372,2)*ROUND(G372,3),2)</f>
        <v>0</v>
      </c>
      <c r="J372" s="31" t="s">
        <v>55</v>
      </c>
      <c r="O372">
        <f>(I372*21)/100</f>
        <v>0</v>
      </c>
      <c r="P372" t="s">
        <v>27</v>
      </c>
    </row>
    <row r="373" spans="1:16" ht="25.5" x14ac:dyDescent="0.2">
      <c r="A373" s="34" t="s">
        <v>56</v>
      </c>
      <c r="E373" s="35" t="s">
        <v>664</v>
      </c>
    </row>
    <row r="374" spans="1:16" x14ac:dyDescent="0.2">
      <c r="A374" s="36" t="s">
        <v>58</v>
      </c>
      <c r="E374" s="37" t="s">
        <v>665</v>
      </c>
    </row>
    <row r="375" spans="1:16" ht="38.25" x14ac:dyDescent="0.2">
      <c r="A375" t="s">
        <v>59</v>
      </c>
      <c r="E375" s="35" t="s">
        <v>666</v>
      </c>
    </row>
    <row r="376" spans="1:16" x14ac:dyDescent="0.2">
      <c r="A376" s="24" t="s">
        <v>50</v>
      </c>
      <c r="B376" s="29" t="s">
        <v>667</v>
      </c>
      <c r="C376" s="29" t="s">
        <v>668</v>
      </c>
      <c r="D376" s="24" t="s">
        <v>52</v>
      </c>
      <c r="E376" s="30" t="s">
        <v>669</v>
      </c>
      <c r="F376" s="31" t="s">
        <v>234</v>
      </c>
      <c r="G376" s="32">
        <v>283.64999999999998</v>
      </c>
      <c r="H376" s="33"/>
      <c r="I376" s="33">
        <f>ROUND(ROUND(H376,2)*ROUND(G376,3),2)</f>
        <v>0</v>
      </c>
      <c r="J376" s="31" t="s">
        <v>55</v>
      </c>
      <c r="O376">
        <f>(I376*21)/100</f>
        <v>0</v>
      </c>
      <c r="P376" t="s">
        <v>27</v>
      </c>
    </row>
    <row r="377" spans="1:16" ht="25.5" x14ac:dyDescent="0.2">
      <c r="A377" s="34" t="s">
        <v>56</v>
      </c>
      <c r="E377" s="35" t="s">
        <v>670</v>
      </c>
    </row>
    <row r="378" spans="1:16" x14ac:dyDescent="0.2">
      <c r="A378" s="36" t="s">
        <v>58</v>
      </c>
      <c r="E378" s="37" t="s">
        <v>671</v>
      </c>
    </row>
    <row r="379" spans="1:16" ht="38.25" x14ac:dyDescent="0.2">
      <c r="A379" t="s">
        <v>59</v>
      </c>
      <c r="E379" s="35" t="s">
        <v>672</v>
      </c>
    </row>
    <row r="380" spans="1:16" x14ac:dyDescent="0.2">
      <c r="A380" s="24" t="s">
        <v>50</v>
      </c>
      <c r="B380" s="29" t="s">
        <v>673</v>
      </c>
      <c r="C380" s="29" t="s">
        <v>674</v>
      </c>
      <c r="D380" s="24" t="s">
        <v>52</v>
      </c>
      <c r="E380" s="30" t="s">
        <v>675</v>
      </c>
      <c r="F380" s="31" t="s">
        <v>234</v>
      </c>
      <c r="G380" s="32">
        <v>62.9</v>
      </c>
      <c r="H380" s="33"/>
      <c r="I380" s="33">
        <f>ROUND(ROUND(H380,2)*ROUND(G380,3),2)</f>
        <v>0</v>
      </c>
      <c r="J380" s="31" t="s">
        <v>55</v>
      </c>
      <c r="O380">
        <f>(I380*21)/100</f>
        <v>0</v>
      </c>
      <c r="P380" t="s">
        <v>27</v>
      </c>
    </row>
    <row r="381" spans="1:16" ht="63.75" x14ac:dyDescent="0.2">
      <c r="A381" s="34" t="s">
        <v>56</v>
      </c>
      <c r="E381" s="35" t="s">
        <v>676</v>
      </c>
    </row>
    <row r="382" spans="1:16" x14ac:dyDescent="0.2">
      <c r="A382" s="36" t="s">
        <v>58</v>
      </c>
      <c r="E382" s="37" t="s">
        <v>677</v>
      </c>
    </row>
    <row r="383" spans="1:16" ht="51" x14ac:dyDescent="0.2">
      <c r="A383" t="s">
        <v>59</v>
      </c>
      <c r="E383" s="35" t="s">
        <v>678</v>
      </c>
    </row>
    <row r="384" spans="1:16" x14ac:dyDescent="0.2">
      <c r="A384" s="24" t="s">
        <v>50</v>
      </c>
      <c r="B384" s="29" t="s">
        <v>679</v>
      </c>
      <c r="C384" s="29" t="s">
        <v>680</v>
      </c>
      <c r="D384" s="24" t="s">
        <v>52</v>
      </c>
      <c r="E384" s="30" t="s">
        <v>681</v>
      </c>
      <c r="F384" s="31" t="s">
        <v>234</v>
      </c>
      <c r="G384" s="32">
        <v>22</v>
      </c>
      <c r="H384" s="33"/>
      <c r="I384" s="33">
        <f>ROUND(ROUND(H384,2)*ROUND(G384,3),2)</f>
        <v>0</v>
      </c>
      <c r="J384" s="31" t="s">
        <v>55</v>
      </c>
      <c r="O384">
        <f>(I384*21)/100</f>
        <v>0</v>
      </c>
      <c r="P384" t="s">
        <v>27</v>
      </c>
    </row>
    <row r="385" spans="1:18" ht="38.25" x14ac:dyDescent="0.2">
      <c r="A385" s="34" t="s">
        <v>56</v>
      </c>
      <c r="E385" s="35" t="s">
        <v>682</v>
      </c>
    </row>
    <row r="386" spans="1:18" x14ac:dyDescent="0.2">
      <c r="A386" s="36" t="s">
        <v>58</v>
      </c>
      <c r="E386" s="37" t="s">
        <v>683</v>
      </c>
    </row>
    <row r="387" spans="1:18" ht="89.25" x14ac:dyDescent="0.2">
      <c r="A387" t="s">
        <v>59</v>
      </c>
      <c r="E387" s="35" t="s">
        <v>684</v>
      </c>
    </row>
    <row r="388" spans="1:18" x14ac:dyDescent="0.2">
      <c r="A388" s="24" t="s">
        <v>50</v>
      </c>
      <c r="B388" s="29" t="s">
        <v>685</v>
      </c>
      <c r="C388" s="29" t="s">
        <v>686</v>
      </c>
      <c r="D388" s="24" t="s">
        <v>52</v>
      </c>
      <c r="E388" s="30" t="s">
        <v>687</v>
      </c>
      <c r="F388" s="31" t="s">
        <v>234</v>
      </c>
      <c r="G388" s="32">
        <v>51.8</v>
      </c>
      <c r="H388" s="33"/>
      <c r="I388" s="33">
        <f>ROUND(ROUND(H388,2)*ROUND(G388,3),2)</f>
        <v>0</v>
      </c>
      <c r="J388" s="31" t="s">
        <v>55</v>
      </c>
      <c r="O388">
        <f>(I388*21)/100</f>
        <v>0</v>
      </c>
      <c r="P388" t="s">
        <v>27</v>
      </c>
    </row>
    <row r="389" spans="1:18" x14ac:dyDescent="0.2">
      <c r="A389" s="34" t="s">
        <v>56</v>
      </c>
      <c r="E389" s="35" t="s">
        <v>688</v>
      </c>
    </row>
    <row r="390" spans="1:18" x14ac:dyDescent="0.2">
      <c r="A390" s="36" t="s">
        <v>58</v>
      </c>
      <c r="E390" s="37" t="s">
        <v>689</v>
      </c>
    </row>
    <row r="391" spans="1:18" ht="51" x14ac:dyDescent="0.2">
      <c r="A391" t="s">
        <v>59</v>
      </c>
      <c r="E391" s="35" t="s">
        <v>690</v>
      </c>
    </row>
    <row r="392" spans="1:18" ht="12.75" customHeight="1" x14ac:dyDescent="0.2">
      <c r="A392" s="12" t="s">
        <v>47</v>
      </c>
      <c r="B392" s="12"/>
      <c r="C392" s="38" t="s">
        <v>85</v>
      </c>
      <c r="D392" s="12"/>
      <c r="E392" s="27" t="s">
        <v>691</v>
      </c>
      <c r="F392" s="12"/>
      <c r="G392" s="12"/>
      <c r="H392" s="12"/>
      <c r="I392" s="39">
        <f>0+Q392</f>
        <v>0</v>
      </c>
      <c r="J392" s="12"/>
      <c r="O392">
        <f>0+R392</f>
        <v>0</v>
      </c>
      <c r="Q392">
        <f>0+I393+I397+I401+I405+I409+I413</f>
        <v>0</v>
      </c>
      <c r="R392">
        <f>0+O393+O397+O401+O405+O409+O413</f>
        <v>0</v>
      </c>
    </row>
    <row r="393" spans="1:18" x14ac:dyDescent="0.2">
      <c r="A393" s="24" t="s">
        <v>50</v>
      </c>
      <c r="B393" s="29" t="s">
        <v>692</v>
      </c>
      <c r="C393" s="29" t="s">
        <v>693</v>
      </c>
      <c r="D393" s="24" t="s">
        <v>52</v>
      </c>
      <c r="E393" s="30" t="s">
        <v>694</v>
      </c>
      <c r="F393" s="31" t="s">
        <v>169</v>
      </c>
      <c r="G393" s="32">
        <v>6</v>
      </c>
      <c r="H393" s="33"/>
      <c r="I393" s="33">
        <f>ROUND(ROUND(H393,2)*ROUND(G393,3),2)</f>
        <v>0</v>
      </c>
      <c r="J393" s="31" t="s">
        <v>55</v>
      </c>
      <c r="O393">
        <f>(I393*21)/100</f>
        <v>0</v>
      </c>
      <c r="P393" t="s">
        <v>27</v>
      </c>
    </row>
    <row r="394" spans="1:18" ht="38.25" x14ac:dyDescent="0.2">
      <c r="A394" s="34" t="s">
        <v>56</v>
      </c>
      <c r="E394" s="35" t="s">
        <v>695</v>
      </c>
    </row>
    <row r="395" spans="1:18" x14ac:dyDescent="0.2">
      <c r="A395" s="36" t="s">
        <v>58</v>
      </c>
      <c r="E395" s="37" t="s">
        <v>52</v>
      </c>
    </row>
    <row r="396" spans="1:18" ht="255" x14ac:dyDescent="0.2">
      <c r="A396" t="s">
        <v>59</v>
      </c>
      <c r="E396" s="35" t="s">
        <v>696</v>
      </c>
    </row>
    <row r="397" spans="1:18" x14ac:dyDescent="0.2">
      <c r="A397" s="24" t="s">
        <v>50</v>
      </c>
      <c r="B397" s="29" t="s">
        <v>697</v>
      </c>
      <c r="C397" s="29" t="s">
        <v>698</v>
      </c>
      <c r="D397" s="24" t="s">
        <v>52</v>
      </c>
      <c r="E397" s="30" t="s">
        <v>699</v>
      </c>
      <c r="F397" s="31" t="s">
        <v>169</v>
      </c>
      <c r="G397" s="32">
        <v>4.5</v>
      </c>
      <c r="H397" s="33"/>
      <c r="I397" s="33">
        <f>ROUND(ROUND(H397,2)*ROUND(G397,3),2)</f>
        <v>0</v>
      </c>
      <c r="J397" s="31" t="s">
        <v>55</v>
      </c>
      <c r="O397">
        <f>(I397*21)/100</f>
        <v>0</v>
      </c>
      <c r="P397" t="s">
        <v>27</v>
      </c>
    </row>
    <row r="398" spans="1:18" ht="38.25" x14ac:dyDescent="0.2">
      <c r="A398" s="34" t="s">
        <v>56</v>
      </c>
      <c r="E398" s="35" t="s">
        <v>700</v>
      </c>
    </row>
    <row r="399" spans="1:18" x14ac:dyDescent="0.2">
      <c r="A399" s="36" t="s">
        <v>58</v>
      </c>
      <c r="E399" s="37" t="s">
        <v>52</v>
      </c>
    </row>
    <row r="400" spans="1:18" ht="255" x14ac:dyDescent="0.2">
      <c r="A400" t="s">
        <v>59</v>
      </c>
      <c r="E400" s="35" t="s">
        <v>701</v>
      </c>
    </row>
    <row r="401" spans="1:16" x14ac:dyDescent="0.2">
      <c r="A401" s="24" t="s">
        <v>50</v>
      </c>
      <c r="B401" s="29" t="s">
        <v>702</v>
      </c>
      <c r="C401" s="29" t="s">
        <v>703</v>
      </c>
      <c r="D401" s="24" t="s">
        <v>52</v>
      </c>
      <c r="E401" s="30" t="s">
        <v>704</v>
      </c>
      <c r="F401" s="31" t="s">
        <v>169</v>
      </c>
      <c r="G401" s="32">
        <v>3</v>
      </c>
      <c r="H401" s="33"/>
      <c r="I401" s="33">
        <f>ROUND(ROUND(H401,2)*ROUND(G401,3),2)</f>
        <v>0</v>
      </c>
      <c r="J401" s="31" t="s">
        <v>55</v>
      </c>
      <c r="O401">
        <f>(I401*21)/100</f>
        <v>0</v>
      </c>
      <c r="P401" t="s">
        <v>27</v>
      </c>
    </row>
    <row r="402" spans="1:16" ht="38.25" x14ac:dyDescent="0.2">
      <c r="A402" s="34" t="s">
        <v>56</v>
      </c>
      <c r="E402" s="35" t="s">
        <v>705</v>
      </c>
    </row>
    <row r="403" spans="1:16" x14ac:dyDescent="0.2">
      <c r="A403" s="36" t="s">
        <v>58</v>
      </c>
      <c r="E403" s="37" t="s">
        <v>52</v>
      </c>
    </row>
    <row r="404" spans="1:16" ht="255" x14ac:dyDescent="0.2">
      <c r="A404" t="s">
        <v>59</v>
      </c>
      <c r="E404" s="35" t="s">
        <v>696</v>
      </c>
    </row>
    <row r="405" spans="1:16" x14ac:dyDescent="0.2">
      <c r="A405" s="24" t="s">
        <v>50</v>
      </c>
      <c r="B405" s="29" t="s">
        <v>706</v>
      </c>
      <c r="C405" s="29" t="s">
        <v>707</v>
      </c>
      <c r="D405" s="24" t="s">
        <v>52</v>
      </c>
      <c r="E405" s="30" t="s">
        <v>708</v>
      </c>
      <c r="F405" s="31" t="s">
        <v>169</v>
      </c>
      <c r="G405" s="32">
        <v>11</v>
      </c>
      <c r="H405" s="33"/>
      <c r="I405" s="33">
        <f>ROUND(ROUND(H405,2)*ROUND(G405,3),2)</f>
        <v>0</v>
      </c>
      <c r="J405" s="31" t="s">
        <v>55</v>
      </c>
      <c r="O405">
        <f>(I405*21)/100</f>
        <v>0</v>
      </c>
      <c r="P405" t="s">
        <v>27</v>
      </c>
    </row>
    <row r="406" spans="1:16" x14ac:dyDescent="0.2">
      <c r="A406" s="34" t="s">
        <v>56</v>
      </c>
      <c r="E406" s="35" t="s">
        <v>709</v>
      </c>
    </row>
    <row r="407" spans="1:16" x14ac:dyDescent="0.2">
      <c r="A407" s="36" t="s">
        <v>58</v>
      </c>
      <c r="E407" s="37" t="s">
        <v>710</v>
      </c>
    </row>
    <row r="408" spans="1:16" ht="242.25" x14ac:dyDescent="0.2">
      <c r="A408" t="s">
        <v>59</v>
      </c>
      <c r="E408" s="35" t="s">
        <v>711</v>
      </c>
    </row>
    <row r="409" spans="1:16" x14ac:dyDescent="0.2">
      <c r="A409" s="24" t="s">
        <v>50</v>
      </c>
      <c r="B409" s="29" t="s">
        <v>712</v>
      </c>
      <c r="C409" s="29" t="s">
        <v>713</v>
      </c>
      <c r="D409" s="24" t="s">
        <v>52</v>
      </c>
      <c r="E409" s="30" t="s">
        <v>714</v>
      </c>
      <c r="F409" s="31" t="s">
        <v>169</v>
      </c>
      <c r="G409" s="32">
        <v>33</v>
      </c>
      <c r="H409" s="33"/>
      <c r="I409" s="33">
        <f>ROUND(ROUND(H409,2)*ROUND(G409,3),2)</f>
        <v>0</v>
      </c>
      <c r="J409" s="31" t="s">
        <v>55</v>
      </c>
      <c r="O409">
        <f>(I409*21)/100</f>
        <v>0</v>
      </c>
      <c r="P409" t="s">
        <v>27</v>
      </c>
    </row>
    <row r="410" spans="1:16" x14ac:dyDescent="0.2">
      <c r="A410" s="34" t="s">
        <v>56</v>
      </c>
      <c r="E410" s="35" t="s">
        <v>715</v>
      </c>
    </row>
    <row r="411" spans="1:16" x14ac:dyDescent="0.2">
      <c r="A411" s="36" t="s">
        <v>58</v>
      </c>
      <c r="E411" s="37" t="s">
        <v>716</v>
      </c>
    </row>
    <row r="412" spans="1:16" ht="242.25" x14ac:dyDescent="0.2">
      <c r="A412" t="s">
        <v>59</v>
      </c>
      <c r="E412" s="35" t="s">
        <v>711</v>
      </c>
    </row>
    <row r="413" spans="1:16" x14ac:dyDescent="0.2">
      <c r="A413" s="24" t="s">
        <v>50</v>
      </c>
      <c r="B413" s="29" t="s">
        <v>717</v>
      </c>
      <c r="C413" s="29" t="s">
        <v>718</v>
      </c>
      <c r="D413" s="24" t="s">
        <v>52</v>
      </c>
      <c r="E413" s="30" t="s">
        <v>719</v>
      </c>
      <c r="F413" s="31" t="s">
        <v>95</v>
      </c>
      <c r="G413" s="32">
        <v>1</v>
      </c>
      <c r="H413" s="33"/>
      <c r="I413" s="33">
        <f>ROUND(ROUND(H413,2)*ROUND(G413,3),2)</f>
        <v>0</v>
      </c>
      <c r="J413" s="31" t="s">
        <v>55</v>
      </c>
      <c r="O413">
        <f>(I413*21)/100</f>
        <v>0</v>
      </c>
      <c r="P413" t="s">
        <v>27</v>
      </c>
    </row>
    <row r="414" spans="1:16" ht="25.5" x14ac:dyDescent="0.2">
      <c r="A414" s="34" t="s">
        <v>56</v>
      </c>
      <c r="E414" s="35" t="s">
        <v>720</v>
      </c>
    </row>
    <row r="415" spans="1:16" x14ac:dyDescent="0.2">
      <c r="A415" s="36" t="s">
        <v>58</v>
      </c>
      <c r="E415" s="37" t="s">
        <v>52</v>
      </c>
    </row>
    <row r="416" spans="1:16" ht="89.25" x14ac:dyDescent="0.2">
      <c r="A416" t="s">
        <v>59</v>
      </c>
      <c r="E416" s="35" t="s">
        <v>721</v>
      </c>
    </row>
    <row r="417" spans="1:18" ht="12.75" customHeight="1" x14ac:dyDescent="0.2">
      <c r="A417" s="12" t="s">
        <v>47</v>
      </c>
      <c r="B417" s="12"/>
      <c r="C417" s="38" t="s">
        <v>42</v>
      </c>
      <c r="D417" s="12"/>
      <c r="E417" s="27" t="s">
        <v>208</v>
      </c>
      <c r="F417" s="12"/>
      <c r="G417" s="12"/>
      <c r="H417" s="12"/>
      <c r="I417" s="39">
        <f>0+Q417</f>
        <v>0</v>
      </c>
      <c r="J417" s="12"/>
      <c r="O417">
        <f>0+R417</f>
        <v>0</v>
      </c>
      <c r="Q417">
        <f>0+I418+I422+I426+I430+I434+I438+I442+I446+I450+I454+I458+I462+I466+I470+I474+I478+I482+I486+I490+I494</f>
        <v>0</v>
      </c>
      <c r="R417">
        <f>0+O418+O422+O426+O430+O434+O438+O442+O446+O450+O454+O458+O462+O466+O470+O474+O478+O482+O486+O490+O494</f>
        <v>0</v>
      </c>
    </row>
    <row r="418" spans="1:18" x14ac:dyDescent="0.2">
      <c r="A418" s="24" t="s">
        <v>50</v>
      </c>
      <c r="B418" s="29" t="s">
        <v>722</v>
      </c>
      <c r="C418" s="29" t="s">
        <v>723</v>
      </c>
      <c r="D418" s="24" t="s">
        <v>52</v>
      </c>
      <c r="E418" s="30" t="s">
        <v>724</v>
      </c>
      <c r="F418" s="31" t="s">
        <v>169</v>
      </c>
      <c r="G418" s="32">
        <v>11.4</v>
      </c>
      <c r="H418" s="33"/>
      <c r="I418" s="33">
        <f>ROUND(ROUND(H418,2)*ROUND(G418,3),2)</f>
        <v>0</v>
      </c>
      <c r="J418" s="31" t="s">
        <v>55</v>
      </c>
      <c r="O418">
        <f>(I418*21)/100</f>
        <v>0</v>
      </c>
      <c r="P418" t="s">
        <v>27</v>
      </c>
    </row>
    <row r="419" spans="1:18" ht="25.5" x14ac:dyDescent="0.2">
      <c r="A419" s="34" t="s">
        <v>56</v>
      </c>
      <c r="E419" s="35" t="s">
        <v>725</v>
      </c>
    </row>
    <row r="420" spans="1:18" x14ac:dyDescent="0.2">
      <c r="A420" s="36" t="s">
        <v>58</v>
      </c>
      <c r="E420" s="37" t="s">
        <v>726</v>
      </c>
    </row>
    <row r="421" spans="1:18" ht="63.75" x14ac:dyDescent="0.2">
      <c r="A421" t="s">
        <v>59</v>
      </c>
      <c r="E421" s="35" t="s">
        <v>727</v>
      </c>
    </row>
    <row r="422" spans="1:18" x14ac:dyDescent="0.2">
      <c r="A422" s="24" t="s">
        <v>50</v>
      </c>
      <c r="B422" s="29" t="s">
        <v>728</v>
      </c>
      <c r="C422" s="29" t="s">
        <v>729</v>
      </c>
      <c r="D422" s="24" t="s">
        <v>52</v>
      </c>
      <c r="E422" s="30" t="s">
        <v>730</v>
      </c>
      <c r="F422" s="31" t="s">
        <v>169</v>
      </c>
      <c r="G422" s="32">
        <v>15.8</v>
      </c>
      <c r="H422" s="33"/>
      <c r="I422" s="33">
        <f>ROUND(ROUND(H422,2)*ROUND(G422,3),2)</f>
        <v>0</v>
      </c>
      <c r="J422" s="31" t="s">
        <v>55</v>
      </c>
      <c r="O422">
        <f>(I422*21)/100</f>
        <v>0</v>
      </c>
      <c r="P422" t="s">
        <v>27</v>
      </c>
    </row>
    <row r="423" spans="1:18" ht="25.5" x14ac:dyDescent="0.2">
      <c r="A423" s="34" t="s">
        <v>56</v>
      </c>
      <c r="E423" s="35" t="s">
        <v>731</v>
      </c>
    </row>
    <row r="424" spans="1:18" x14ac:dyDescent="0.2">
      <c r="A424" s="36" t="s">
        <v>58</v>
      </c>
      <c r="E424" s="37" t="s">
        <v>732</v>
      </c>
    </row>
    <row r="425" spans="1:18" ht="63.75" x14ac:dyDescent="0.2">
      <c r="A425" t="s">
        <v>59</v>
      </c>
      <c r="E425" s="35" t="s">
        <v>733</v>
      </c>
    </row>
    <row r="426" spans="1:18" x14ac:dyDescent="0.2">
      <c r="A426" s="24" t="s">
        <v>50</v>
      </c>
      <c r="B426" s="29" t="s">
        <v>734</v>
      </c>
      <c r="C426" s="29" t="s">
        <v>735</v>
      </c>
      <c r="D426" s="24" t="s">
        <v>52</v>
      </c>
      <c r="E426" s="30" t="s">
        <v>736</v>
      </c>
      <c r="F426" s="31" t="s">
        <v>95</v>
      </c>
      <c r="G426" s="32">
        <v>7</v>
      </c>
      <c r="H426" s="33"/>
      <c r="I426" s="33">
        <f>ROUND(ROUND(H426,2)*ROUND(G426,3),2)</f>
        <v>0</v>
      </c>
      <c r="J426" s="31" t="s">
        <v>55</v>
      </c>
      <c r="O426">
        <f>(I426*21)/100</f>
        <v>0</v>
      </c>
      <c r="P426" t="s">
        <v>27</v>
      </c>
    </row>
    <row r="427" spans="1:18" ht="51" x14ac:dyDescent="0.2">
      <c r="A427" s="34" t="s">
        <v>56</v>
      </c>
      <c r="E427" s="35" t="s">
        <v>737</v>
      </c>
    </row>
    <row r="428" spans="1:18" x14ac:dyDescent="0.2">
      <c r="A428" s="36" t="s">
        <v>58</v>
      </c>
      <c r="E428" s="37" t="s">
        <v>738</v>
      </c>
    </row>
    <row r="429" spans="1:18" ht="38.25" x14ac:dyDescent="0.2">
      <c r="A429" t="s">
        <v>59</v>
      </c>
      <c r="E429" s="35" t="s">
        <v>739</v>
      </c>
    </row>
    <row r="430" spans="1:18" x14ac:dyDescent="0.2">
      <c r="A430" s="24" t="s">
        <v>50</v>
      </c>
      <c r="B430" s="29" t="s">
        <v>740</v>
      </c>
      <c r="C430" s="29" t="s">
        <v>741</v>
      </c>
      <c r="D430" s="24" t="s">
        <v>52</v>
      </c>
      <c r="E430" s="30" t="s">
        <v>742</v>
      </c>
      <c r="F430" s="31" t="s">
        <v>95</v>
      </c>
      <c r="G430" s="32">
        <v>4</v>
      </c>
      <c r="H430" s="33"/>
      <c r="I430" s="33">
        <f>ROUND(ROUND(H430,2)*ROUND(G430,3),2)</f>
        <v>0</v>
      </c>
      <c r="J430" s="31" t="s">
        <v>55</v>
      </c>
      <c r="O430">
        <f>(I430*21)/100</f>
        <v>0</v>
      </c>
      <c r="P430" t="s">
        <v>27</v>
      </c>
    </row>
    <row r="431" spans="1:18" ht="25.5" x14ac:dyDescent="0.2">
      <c r="A431" s="34" t="s">
        <v>56</v>
      </c>
      <c r="E431" s="35" t="s">
        <v>743</v>
      </c>
    </row>
    <row r="432" spans="1:18" x14ac:dyDescent="0.2">
      <c r="A432" s="36" t="s">
        <v>58</v>
      </c>
      <c r="E432" s="37" t="s">
        <v>52</v>
      </c>
    </row>
    <row r="433" spans="1:16" ht="25.5" x14ac:dyDescent="0.2">
      <c r="A433" t="s">
        <v>59</v>
      </c>
      <c r="E433" s="35" t="s">
        <v>744</v>
      </c>
    </row>
    <row r="434" spans="1:16" ht="25.5" x14ac:dyDescent="0.2">
      <c r="A434" s="24" t="s">
        <v>50</v>
      </c>
      <c r="B434" s="29" t="s">
        <v>745</v>
      </c>
      <c r="C434" s="29" t="s">
        <v>746</v>
      </c>
      <c r="D434" s="24" t="s">
        <v>52</v>
      </c>
      <c r="E434" s="30" t="s">
        <v>747</v>
      </c>
      <c r="F434" s="31" t="s">
        <v>95</v>
      </c>
      <c r="G434" s="32">
        <v>6</v>
      </c>
      <c r="H434" s="33"/>
      <c r="I434" s="33">
        <f>ROUND(ROUND(H434,2)*ROUND(G434,3),2)</f>
        <v>0</v>
      </c>
      <c r="J434" s="31" t="s">
        <v>55</v>
      </c>
      <c r="O434">
        <f>(I434*21)/100</f>
        <v>0</v>
      </c>
      <c r="P434" t="s">
        <v>27</v>
      </c>
    </row>
    <row r="435" spans="1:16" ht="102" x14ac:dyDescent="0.2">
      <c r="A435" s="34" t="s">
        <v>56</v>
      </c>
      <c r="E435" s="35" t="s">
        <v>748</v>
      </c>
    </row>
    <row r="436" spans="1:16" x14ac:dyDescent="0.2">
      <c r="A436" s="36" t="s">
        <v>58</v>
      </c>
      <c r="E436" s="37" t="s">
        <v>52</v>
      </c>
    </row>
    <row r="437" spans="1:16" ht="63.75" x14ac:dyDescent="0.2">
      <c r="A437" t="s">
        <v>59</v>
      </c>
      <c r="E437" s="35" t="s">
        <v>137</v>
      </c>
    </row>
    <row r="438" spans="1:16" ht="25.5" x14ac:dyDescent="0.2">
      <c r="A438" s="24" t="s">
        <v>50</v>
      </c>
      <c r="B438" s="29" t="s">
        <v>749</v>
      </c>
      <c r="C438" s="29" t="s">
        <v>750</v>
      </c>
      <c r="D438" s="24" t="s">
        <v>52</v>
      </c>
      <c r="E438" s="30" t="s">
        <v>751</v>
      </c>
      <c r="F438" s="31" t="s">
        <v>95</v>
      </c>
      <c r="G438" s="32">
        <v>12</v>
      </c>
      <c r="H438" s="33"/>
      <c r="I438" s="33">
        <f>ROUND(ROUND(H438,2)*ROUND(G438,3),2)</f>
        <v>0</v>
      </c>
      <c r="J438" s="31" t="s">
        <v>55</v>
      </c>
      <c r="O438">
        <f>(I438*21)/100</f>
        <v>0</v>
      </c>
      <c r="P438" t="s">
        <v>27</v>
      </c>
    </row>
    <row r="439" spans="1:16" ht="102" x14ac:dyDescent="0.2">
      <c r="A439" s="34" t="s">
        <v>56</v>
      </c>
      <c r="E439" s="35" t="s">
        <v>752</v>
      </c>
    </row>
    <row r="440" spans="1:16" x14ac:dyDescent="0.2">
      <c r="A440" s="36" t="s">
        <v>58</v>
      </c>
      <c r="E440" s="37" t="s">
        <v>52</v>
      </c>
    </row>
    <row r="441" spans="1:16" ht="25.5" x14ac:dyDescent="0.2">
      <c r="A441" t="s">
        <v>59</v>
      </c>
      <c r="E441" s="35" t="s">
        <v>753</v>
      </c>
    </row>
    <row r="442" spans="1:16" ht="25.5" x14ac:dyDescent="0.2">
      <c r="A442" s="24" t="s">
        <v>50</v>
      </c>
      <c r="B442" s="29" t="s">
        <v>754</v>
      </c>
      <c r="C442" s="29" t="s">
        <v>755</v>
      </c>
      <c r="D442" s="24" t="s">
        <v>52</v>
      </c>
      <c r="E442" s="30" t="s">
        <v>756</v>
      </c>
      <c r="F442" s="31" t="s">
        <v>234</v>
      </c>
      <c r="G442" s="32">
        <v>28.05</v>
      </c>
      <c r="H442" s="33"/>
      <c r="I442" s="33">
        <f>ROUND(ROUND(H442,2)*ROUND(G442,3),2)</f>
        <v>0</v>
      </c>
      <c r="J442" s="31" t="s">
        <v>55</v>
      </c>
      <c r="O442">
        <f>(I442*21)/100</f>
        <v>0</v>
      </c>
      <c r="P442" t="s">
        <v>27</v>
      </c>
    </row>
    <row r="443" spans="1:16" ht="25.5" x14ac:dyDescent="0.2">
      <c r="A443" s="34" t="s">
        <v>56</v>
      </c>
      <c r="E443" s="35" t="s">
        <v>757</v>
      </c>
    </row>
    <row r="444" spans="1:16" x14ac:dyDescent="0.2">
      <c r="A444" s="36" t="s">
        <v>58</v>
      </c>
      <c r="E444" s="37" t="s">
        <v>758</v>
      </c>
    </row>
    <row r="445" spans="1:16" ht="38.25" x14ac:dyDescent="0.2">
      <c r="A445" t="s">
        <v>59</v>
      </c>
      <c r="E445" s="35" t="s">
        <v>759</v>
      </c>
    </row>
    <row r="446" spans="1:16" x14ac:dyDescent="0.2">
      <c r="A446" s="24" t="s">
        <v>50</v>
      </c>
      <c r="B446" s="29" t="s">
        <v>760</v>
      </c>
      <c r="C446" s="29" t="s">
        <v>761</v>
      </c>
      <c r="D446" s="24" t="s">
        <v>52</v>
      </c>
      <c r="E446" s="30" t="s">
        <v>762</v>
      </c>
      <c r="F446" s="31" t="s">
        <v>169</v>
      </c>
      <c r="G446" s="32">
        <v>26</v>
      </c>
      <c r="H446" s="33"/>
      <c r="I446" s="33">
        <f>ROUND(ROUND(H446,2)*ROUND(G446,3),2)</f>
        <v>0</v>
      </c>
      <c r="J446" s="31" t="s">
        <v>55</v>
      </c>
      <c r="O446">
        <f>(I446*21)/100</f>
        <v>0</v>
      </c>
      <c r="P446" t="s">
        <v>27</v>
      </c>
    </row>
    <row r="447" spans="1:16" x14ac:dyDescent="0.2">
      <c r="A447" s="34" t="s">
        <v>56</v>
      </c>
      <c r="E447" s="35" t="s">
        <v>763</v>
      </c>
    </row>
    <row r="448" spans="1:16" x14ac:dyDescent="0.2">
      <c r="A448" s="36" t="s">
        <v>58</v>
      </c>
      <c r="E448" s="37" t="s">
        <v>197</v>
      </c>
    </row>
    <row r="449" spans="1:16" ht="51" x14ac:dyDescent="0.2">
      <c r="A449" t="s">
        <v>59</v>
      </c>
      <c r="E449" s="35" t="s">
        <v>764</v>
      </c>
    </row>
    <row r="450" spans="1:16" x14ac:dyDescent="0.2">
      <c r="A450" s="24" t="s">
        <v>50</v>
      </c>
      <c r="B450" s="29" t="s">
        <v>765</v>
      </c>
      <c r="C450" s="29" t="s">
        <v>766</v>
      </c>
      <c r="D450" s="24" t="s">
        <v>52</v>
      </c>
      <c r="E450" s="30" t="s">
        <v>767</v>
      </c>
      <c r="F450" s="31" t="s">
        <v>169</v>
      </c>
      <c r="G450" s="32">
        <v>26</v>
      </c>
      <c r="H450" s="33"/>
      <c r="I450" s="33">
        <f>ROUND(ROUND(H450,2)*ROUND(G450,3),2)</f>
        <v>0</v>
      </c>
      <c r="J450" s="31" t="s">
        <v>55</v>
      </c>
      <c r="O450">
        <f>(I450*21)/100</f>
        <v>0</v>
      </c>
      <c r="P450" t="s">
        <v>27</v>
      </c>
    </row>
    <row r="451" spans="1:16" x14ac:dyDescent="0.2">
      <c r="A451" s="34" t="s">
        <v>56</v>
      </c>
      <c r="E451" s="35" t="s">
        <v>768</v>
      </c>
    </row>
    <row r="452" spans="1:16" x14ac:dyDescent="0.2">
      <c r="A452" s="36" t="s">
        <v>58</v>
      </c>
      <c r="E452" s="37" t="s">
        <v>197</v>
      </c>
    </row>
    <row r="453" spans="1:16" ht="51" x14ac:dyDescent="0.2">
      <c r="A453" t="s">
        <v>59</v>
      </c>
      <c r="E453" s="35" t="s">
        <v>764</v>
      </c>
    </row>
    <row r="454" spans="1:16" x14ac:dyDescent="0.2">
      <c r="A454" s="24" t="s">
        <v>50</v>
      </c>
      <c r="B454" s="29" t="s">
        <v>769</v>
      </c>
      <c r="C454" s="29" t="s">
        <v>770</v>
      </c>
      <c r="D454" s="24" t="s">
        <v>70</v>
      </c>
      <c r="E454" s="30" t="s">
        <v>771</v>
      </c>
      <c r="F454" s="31" t="s">
        <v>169</v>
      </c>
      <c r="G454" s="32">
        <v>11.4</v>
      </c>
      <c r="H454" s="33"/>
      <c r="I454" s="33">
        <f>ROUND(ROUND(H454,2)*ROUND(G454,3),2)</f>
        <v>0</v>
      </c>
      <c r="J454" s="31" t="s">
        <v>55</v>
      </c>
      <c r="O454">
        <f>(I454*21)/100</f>
        <v>0</v>
      </c>
      <c r="P454" t="s">
        <v>27</v>
      </c>
    </row>
    <row r="455" spans="1:16" x14ac:dyDescent="0.2">
      <c r="A455" s="34" t="s">
        <v>56</v>
      </c>
      <c r="E455" s="35" t="s">
        <v>772</v>
      </c>
    </row>
    <row r="456" spans="1:16" x14ac:dyDescent="0.2">
      <c r="A456" s="36" t="s">
        <v>58</v>
      </c>
      <c r="E456" s="37" t="s">
        <v>773</v>
      </c>
    </row>
    <row r="457" spans="1:16" ht="25.5" x14ac:dyDescent="0.2">
      <c r="A457" t="s">
        <v>59</v>
      </c>
      <c r="E457" s="35" t="s">
        <v>774</v>
      </c>
    </row>
    <row r="458" spans="1:16" x14ac:dyDescent="0.2">
      <c r="A458" s="24" t="s">
        <v>50</v>
      </c>
      <c r="B458" s="29" t="s">
        <v>775</v>
      </c>
      <c r="C458" s="29" t="s">
        <v>770</v>
      </c>
      <c r="D458" s="24" t="s">
        <v>74</v>
      </c>
      <c r="E458" s="30" t="s">
        <v>771</v>
      </c>
      <c r="F458" s="31" t="s">
        <v>169</v>
      </c>
      <c r="G458" s="32">
        <v>18</v>
      </c>
      <c r="H458" s="33"/>
      <c r="I458" s="33">
        <f>ROUND(ROUND(H458,2)*ROUND(G458,3),2)</f>
        <v>0</v>
      </c>
      <c r="J458" s="31" t="s">
        <v>55</v>
      </c>
      <c r="O458">
        <f>(I458*21)/100</f>
        <v>0</v>
      </c>
      <c r="P458" t="s">
        <v>27</v>
      </c>
    </row>
    <row r="459" spans="1:16" x14ac:dyDescent="0.2">
      <c r="A459" s="34" t="s">
        <v>56</v>
      </c>
      <c r="E459" s="35" t="s">
        <v>776</v>
      </c>
    </row>
    <row r="460" spans="1:16" x14ac:dyDescent="0.2">
      <c r="A460" s="36" t="s">
        <v>58</v>
      </c>
      <c r="E460" s="37" t="s">
        <v>777</v>
      </c>
    </row>
    <row r="461" spans="1:16" ht="25.5" x14ac:dyDescent="0.2">
      <c r="A461" t="s">
        <v>59</v>
      </c>
      <c r="E461" s="35" t="s">
        <v>774</v>
      </c>
    </row>
    <row r="462" spans="1:16" x14ac:dyDescent="0.2">
      <c r="A462" s="24" t="s">
        <v>50</v>
      </c>
      <c r="B462" s="29" t="s">
        <v>778</v>
      </c>
      <c r="C462" s="29" t="s">
        <v>779</v>
      </c>
      <c r="D462" s="24" t="s">
        <v>52</v>
      </c>
      <c r="E462" s="30" t="s">
        <v>780</v>
      </c>
      <c r="F462" s="31" t="s">
        <v>234</v>
      </c>
      <c r="G462" s="32">
        <v>0.16</v>
      </c>
      <c r="H462" s="33"/>
      <c r="I462" s="33">
        <f>ROUND(ROUND(H462,2)*ROUND(G462,3),2)</f>
        <v>0</v>
      </c>
      <c r="J462" s="31" t="s">
        <v>55</v>
      </c>
      <c r="O462">
        <f>(I462*21)/100</f>
        <v>0</v>
      </c>
      <c r="P462" t="s">
        <v>27</v>
      </c>
    </row>
    <row r="463" spans="1:16" x14ac:dyDescent="0.2">
      <c r="A463" s="34" t="s">
        <v>56</v>
      </c>
      <c r="E463" s="35" t="s">
        <v>781</v>
      </c>
    </row>
    <row r="464" spans="1:16" x14ac:dyDescent="0.2">
      <c r="A464" s="36" t="s">
        <v>58</v>
      </c>
      <c r="E464" s="37" t="s">
        <v>782</v>
      </c>
    </row>
    <row r="465" spans="1:16" ht="25.5" x14ac:dyDescent="0.2">
      <c r="A465" t="s">
        <v>59</v>
      </c>
      <c r="E465" s="35" t="s">
        <v>783</v>
      </c>
    </row>
    <row r="466" spans="1:16" x14ac:dyDescent="0.2">
      <c r="A466" s="24" t="s">
        <v>50</v>
      </c>
      <c r="B466" s="29" t="s">
        <v>784</v>
      </c>
      <c r="C466" s="29" t="s">
        <v>785</v>
      </c>
      <c r="D466" s="24" t="s">
        <v>52</v>
      </c>
      <c r="E466" s="30" t="s">
        <v>786</v>
      </c>
      <c r="F466" s="31" t="s">
        <v>234</v>
      </c>
      <c r="G466" s="32">
        <v>7.5</v>
      </c>
      <c r="H466" s="33"/>
      <c r="I466" s="33">
        <f>ROUND(ROUND(H466,2)*ROUND(G466,3),2)</f>
        <v>0</v>
      </c>
      <c r="J466" s="31" t="s">
        <v>55</v>
      </c>
      <c r="O466">
        <f>(I466*21)/100</f>
        <v>0</v>
      </c>
      <c r="P466" t="s">
        <v>27</v>
      </c>
    </row>
    <row r="467" spans="1:16" x14ac:dyDescent="0.2">
      <c r="A467" s="34" t="s">
        <v>56</v>
      </c>
      <c r="E467" s="35" t="s">
        <v>787</v>
      </c>
    </row>
    <row r="468" spans="1:16" x14ac:dyDescent="0.2">
      <c r="A468" s="36" t="s">
        <v>58</v>
      </c>
      <c r="E468" s="37" t="s">
        <v>788</v>
      </c>
    </row>
    <row r="469" spans="1:16" ht="25.5" x14ac:dyDescent="0.2">
      <c r="A469" t="s">
        <v>59</v>
      </c>
      <c r="E469" s="35" t="s">
        <v>789</v>
      </c>
    </row>
    <row r="470" spans="1:16" x14ac:dyDescent="0.2">
      <c r="A470" s="24" t="s">
        <v>50</v>
      </c>
      <c r="B470" s="29" t="s">
        <v>790</v>
      </c>
      <c r="C470" s="29" t="s">
        <v>791</v>
      </c>
      <c r="D470" s="24" t="s">
        <v>70</v>
      </c>
      <c r="E470" s="30" t="s">
        <v>792</v>
      </c>
      <c r="F470" s="31" t="s">
        <v>169</v>
      </c>
      <c r="G470" s="32">
        <v>61.6</v>
      </c>
      <c r="H470" s="33"/>
      <c r="I470" s="33">
        <f>ROUND(ROUND(H470,2)*ROUND(G470,3),2)</f>
        <v>0</v>
      </c>
      <c r="J470" s="31" t="s">
        <v>55</v>
      </c>
      <c r="O470">
        <f>(I470*21)/100</f>
        <v>0</v>
      </c>
      <c r="P470" t="s">
        <v>27</v>
      </c>
    </row>
    <row r="471" spans="1:16" ht="25.5" x14ac:dyDescent="0.2">
      <c r="A471" s="34" t="s">
        <v>56</v>
      </c>
      <c r="E471" s="35" t="s">
        <v>793</v>
      </c>
    </row>
    <row r="472" spans="1:16" x14ac:dyDescent="0.2">
      <c r="A472" s="36" t="s">
        <v>58</v>
      </c>
      <c r="E472" s="37" t="s">
        <v>794</v>
      </c>
    </row>
    <row r="473" spans="1:16" ht="38.25" x14ac:dyDescent="0.2">
      <c r="A473" t="s">
        <v>59</v>
      </c>
      <c r="E473" s="35" t="s">
        <v>795</v>
      </c>
    </row>
    <row r="474" spans="1:16" x14ac:dyDescent="0.2">
      <c r="A474" s="24" t="s">
        <v>50</v>
      </c>
      <c r="B474" s="29" t="s">
        <v>796</v>
      </c>
      <c r="C474" s="29" t="s">
        <v>791</v>
      </c>
      <c r="D474" s="24" t="s">
        <v>74</v>
      </c>
      <c r="E474" s="30" t="s">
        <v>792</v>
      </c>
      <c r="F474" s="31" t="s">
        <v>169</v>
      </c>
      <c r="G474" s="32">
        <v>11.4</v>
      </c>
      <c r="H474" s="33"/>
      <c r="I474" s="33">
        <f>ROUND(ROUND(H474,2)*ROUND(G474,3),2)</f>
        <v>0</v>
      </c>
      <c r="J474" s="31" t="s">
        <v>55</v>
      </c>
      <c r="O474">
        <f>(I474*21)/100</f>
        <v>0</v>
      </c>
      <c r="P474" t="s">
        <v>27</v>
      </c>
    </row>
    <row r="475" spans="1:16" x14ac:dyDescent="0.2">
      <c r="A475" s="34" t="s">
        <v>56</v>
      </c>
      <c r="E475" s="35" t="s">
        <v>797</v>
      </c>
    </row>
    <row r="476" spans="1:16" x14ac:dyDescent="0.2">
      <c r="A476" s="36" t="s">
        <v>58</v>
      </c>
      <c r="E476" s="37" t="s">
        <v>773</v>
      </c>
    </row>
    <row r="477" spans="1:16" ht="38.25" x14ac:dyDescent="0.2">
      <c r="A477" t="s">
        <v>59</v>
      </c>
      <c r="E477" s="35" t="s">
        <v>795</v>
      </c>
    </row>
    <row r="478" spans="1:16" x14ac:dyDescent="0.2">
      <c r="A478" s="24" t="s">
        <v>50</v>
      </c>
      <c r="B478" s="29" t="s">
        <v>798</v>
      </c>
      <c r="C478" s="29" t="s">
        <v>799</v>
      </c>
      <c r="D478" s="24" t="s">
        <v>52</v>
      </c>
      <c r="E478" s="30" t="s">
        <v>800</v>
      </c>
      <c r="F478" s="31" t="s">
        <v>234</v>
      </c>
      <c r="G478" s="32">
        <v>15</v>
      </c>
      <c r="H478" s="33"/>
      <c r="I478" s="33">
        <f>ROUND(ROUND(H478,2)*ROUND(G478,3),2)</f>
        <v>0</v>
      </c>
      <c r="J478" s="31" t="s">
        <v>55</v>
      </c>
      <c r="O478">
        <f>(I478*21)/100</f>
        <v>0</v>
      </c>
      <c r="P478" t="s">
        <v>27</v>
      </c>
    </row>
    <row r="479" spans="1:16" x14ac:dyDescent="0.2">
      <c r="A479" s="34" t="s">
        <v>56</v>
      </c>
      <c r="E479" s="35" t="s">
        <v>801</v>
      </c>
    </row>
    <row r="480" spans="1:16" x14ac:dyDescent="0.2">
      <c r="A480" s="36" t="s">
        <v>58</v>
      </c>
      <c r="E480" s="37" t="s">
        <v>802</v>
      </c>
    </row>
    <row r="481" spans="1:16" ht="25.5" x14ac:dyDescent="0.2">
      <c r="A481" t="s">
        <v>59</v>
      </c>
      <c r="E481" s="35" t="s">
        <v>803</v>
      </c>
    </row>
    <row r="482" spans="1:16" x14ac:dyDescent="0.2">
      <c r="A482" s="24" t="s">
        <v>50</v>
      </c>
      <c r="B482" s="29" t="s">
        <v>804</v>
      </c>
      <c r="C482" s="29" t="s">
        <v>805</v>
      </c>
      <c r="D482" s="24" t="s">
        <v>52</v>
      </c>
      <c r="E482" s="30" t="s">
        <v>806</v>
      </c>
      <c r="F482" s="31" t="s">
        <v>95</v>
      </c>
      <c r="G482" s="32">
        <v>1</v>
      </c>
      <c r="H482" s="33"/>
      <c r="I482" s="33">
        <f>ROUND(ROUND(H482,2)*ROUND(G482,3),2)</f>
        <v>0</v>
      </c>
      <c r="J482" s="31" t="s">
        <v>55</v>
      </c>
      <c r="O482">
        <f>(I482*21)/100</f>
        <v>0</v>
      </c>
      <c r="P482" t="s">
        <v>27</v>
      </c>
    </row>
    <row r="483" spans="1:16" x14ac:dyDescent="0.2">
      <c r="A483" s="34" t="s">
        <v>56</v>
      </c>
      <c r="E483" s="35" t="s">
        <v>807</v>
      </c>
    </row>
    <row r="484" spans="1:16" x14ac:dyDescent="0.2">
      <c r="A484" s="36" t="s">
        <v>58</v>
      </c>
      <c r="E484" s="37" t="s">
        <v>52</v>
      </c>
    </row>
    <row r="485" spans="1:16" ht="369.75" x14ac:dyDescent="0.2">
      <c r="A485" t="s">
        <v>59</v>
      </c>
      <c r="E485" s="35" t="s">
        <v>496</v>
      </c>
    </row>
    <row r="486" spans="1:16" x14ac:dyDescent="0.2">
      <c r="A486" s="24" t="s">
        <v>50</v>
      </c>
      <c r="B486" s="29" t="s">
        <v>808</v>
      </c>
      <c r="C486" s="29" t="s">
        <v>809</v>
      </c>
      <c r="D486" s="24" t="s">
        <v>52</v>
      </c>
      <c r="E486" s="30" t="s">
        <v>810</v>
      </c>
      <c r="F486" s="31" t="s">
        <v>169</v>
      </c>
      <c r="G486" s="32">
        <v>22.8</v>
      </c>
      <c r="H486" s="33"/>
      <c r="I486" s="33">
        <f>ROUND(ROUND(H486,2)*ROUND(G486,3),2)</f>
        <v>0</v>
      </c>
      <c r="J486" s="31" t="s">
        <v>55</v>
      </c>
      <c r="O486">
        <f>(I486*21)/100</f>
        <v>0</v>
      </c>
      <c r="P486" t="s">
        <v>27</v>
      </c>
    </row>
    <row r="487" spans="1:16" x14ac:dyDescent="0.2">
      <c r="A487" s="34" t="s">
        <v>56</v>
      </c>
      <c r="E487" s="35" t="s">
        <v>811</v>
      </c>
    </row>
    <row r="488" spans="1:16" x14ac:dyDescent="0.2">
      <c r="A488" s="36" t="s">
        <v>58</v>
      </c>
      <c r="E488" s="37" t="s">
        <v>812</v>
      </c>
    </row>
    <row r="489" spans="1:16" ht="409.5" x14ac:dyDescent="0.2">
      <c r="A489" t="s">
        <v>59</v>
      </c>
      <c r="E489" s="35" t="s">
        <v>813</v>
      </c>
    </row>
    <row r="490" spans="1:16" x14ac:dyDescent="0.2">
      <c r="A490" s="24" t="s">
        <v>50</v>
      </c>
      <c r="B490" s="29" t="s">
        <v>814</v>
      </c>
      <c r="C490" s="29" t="s">
        <v>815</v>
      </c>
      <c r="D490" s="24" t="s">
        <v>52</v>
      </c>
      <c r="E490" s="30" t="s">
        <v>816</v>
      </c>
      <c r="F490" s="31" t="s">
        <v>95</v>
      </c>
      <c r="G490" s="32">
        <v>6</v>
      </c>
      <c r="H490" s="33"/>
      <c r="I490" s="33">
        <f>ROUND(ROUND(H490,2)*ROUND(G490,3),2)</f>
        <v>0</v>
      </c>
      <c r="J490" s="31" t="s">
        <v>55</v>
      </c>
      <c r="O490">
        <f>(I490*21)/100</f>
        <v>0</v>
      </c>
      <c r="P490" t="s">
        <v>27</v>
      </c>
    </row>
    <row r="491" spans="1:16" ht="38.25" x14ac:dyDescent="0.2">
      <c r="A491" s="34" t="s">
        <v>56</v>
      </c>
      <c r="E491" s="35" t="s">
        <v>817</v>
      </c>
    </row>
    <row r="492" spans="1:16" x14ac:dyDescent="0.2">
      <c r="A492" s="36" t="s">
        <v>58</v>
      </c>
      <c r="E492" s="37" t="s">
        <v>818</v>
      </c>
    </row>
    <row r="493" spans="1:16" ht="267.75" x14ac:dyDescent="0.2">
      <c r="A493" t="s">
        <v>59</v>
      </c>
      <c r="E493" s="35" t="s">
        <v>819</v>
      </c>
    </row>
    <row r="494" spans="1:16" x14ac:dyDescent="0.2">
      <c r="A494" s="24" t="s">
        <v>50</v>
      </c>
      <c r="B494" s="29" t="s">
        <v>820</v>
      </c>
      <c r="C494" s="29" t="s">
        <v>821</v>
      </c>
      <c r="D494" s="24" t="s">
        <v>52</v>
      </c>
      <c r="E494" s="30" t="s">
        <v>822</v>
      </c>
      <c r="F494" s="31" t="s">
        <v>823</v>
      </c>
      <c r="G494" s="32">
        <v>127.3</v>
      </c>
      <c r="H494" s="33"/>
      <c r="I494" s="33">
        <f>ROUND(ROUND(H494,2)*ROUND(G494,3),2)</f>
        <v>0</v>
      </c>
      <c r="J494" s="31" t="s">
        <v>55</v>
      </c>
      <c r="O494">
        <f>(I494*21)/100</f>
        <v>0</v>
      </c>
      <c r="P494" t="s">
        <v>27</v>
      </c>
    </row>
    <row r="495" spans="1:16" x14ac:dyDescent="0.2">
      <c r="A495" s="34" t="s">
        <v>56</v>
      </c>
      <c r="E495" s="35" t="s">
        <v>824</v>
      </c>
    </row>
    <row r="496" spans="1:16" x14ac:dyDescent="0.2">
      <c r="A496" s="36" t="s">
        <v>58</v>
      </c>
      <c r="E496" s="37" t="s">
        <v>825</v>
      </c>
    </row>
    <row r="497" spans="1:5" ht="25.5" x14ac:dyDescent="0.2">
      <c r="A497" t="s">
        <v>59</v>
      </c>
      <c r="E497" s="35" t="s">
        <v>826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59055118110236204" right="0.59055118110236204" top="0.59055118110236204" bottom="0.59055118110236204" header="0.39370078740157499" footer="0.39370078740157499"/>
  <pageSetup paperSize="9" scale="58" fitToHeight="0" orientation="portrait" cellComments="atEnd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0">
        <f>0+I9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827</v>
      </c>
      <c r="D4" s="7"/>
      <c r="E4" s="19" t="s">
        <v>828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5" t="s">
        <v>47</v>
      </c>
      <c r="B9" s="25"/>
      <c r="C9" s="26" t="s">
        <v>31</v>
      </c>
      <c r="D9" s="25"/>
      <c r="E9" s="27" t="s">
        <v>174</v>
      </c>
      <c r="F9" s="25"/>
      <c r="G9" s="25"/>
      <c r="H9" s="25"/>
      <c r="I9" s="28">
        <f>0+Q9</f>
        <v>0</v>
      </c>
      <c r="J9" s="25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4" t="s">
        <v>50</v>
      </c>
      <c r="B10" s="29" t="s">
        <v>28</v>
      </c>
      <c r="C10" s="29" t="s">
        <v>69</v>
      </c>
      <c r="D10" s="24" t="s">
        <v>52</v>
      </c>
      <c r="E10" s="30" t="s">
        <v>71</v>
      </c>
      <c r="F10" s="31" t="s">
        <v>54</v>
      </c>
      <c r="G10" s="32">
        <v>1</v>
      </c>
      <c r="H10" s="33"/>
      <c r="I10" s="33">
        <f>ROUND(ROUND(H10,2)*ROUND(G10,3),2)</f>
        <v>0</v>
      </c>
      <c r="J10" s="31" t="s">
        <v>55</v>
      </c>
      <c r="O10">
        <f>(I10*21)/100</f>
        <v>0</v>
      </c>
      <c r="P10" t="s">
        <v>27</v>
      </c>
    </row>
    <row r="11" spans="1:18" ht="38.25" x14ac:dyDescent="0.2">
      <c r="A11" s="34" t="s">
        <v>56</v>
      </c>
      <c r="E11" s="35" t="s">
        <v>829</v>
      </c>
    </row>
    <row r="12" spans="1:18" x14ac:dyDescent="0.2">
      <c r="A12" s="36" t="s">
        <v>58</v>
      </c>
      <c r="E12" s="37" t="s">
        <v>52</v>
      </c>
    </row>
    <row r="13" spans="1:18" x14ac:dyDescent="0.2">
      <c r="A13" t="s">
        <v>59</v>
      </c>
      <c r="E13" s="35" t="s">
        <v>73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59055118110236204" right="0.59055118110236204" top="0.59055118110236204" bottom="0.59055118110236204" header="0.39370078740157499" footer="0.39370078740157499"/>
  <pageSetup paperSize="9" scale="58" fitToHeight="0" orientation="portrait" cellComments="atEn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201_1</vt:lpstr>
      <vt:lpstr>301_1</vt:lpstr>
      <vt:lpstr>'000_1'!Názvy_tisku</vt:lpstr>
      <vt:lpstr>'001_1'!Názvy_tisku</vt:lpstr>
      <vt:lpstr>'201_1'!Názvy_tisku</vt:lpstr>
      <vt:lpstr>'301_1'!Názvy_tisku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2021-01-15T13:58:54Z</cp:lastPrinted>
  <dcterms:created xsi:type="dcterms:W3CDTF">2021-01-15T14:00:14Z</dcterms:created>
  <dcterms:modified xsi:type="dcterms:W3CDTF">2021-01-15T14:01:01Z</dcterms:modified>
  <cp:category/>
  <cp:contentStatus/>
</cp:coreProperties>
</file>